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-105" yWindow="-105" windowWidth="38625" windowHeight="182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Stavba!#REF!</definedName>
    <definedName name="CenaCelkem">Stavba!$G$28</definedName>
    <definedName name="CenaCelkemBezDPH">Stavba!#REF!</definedName>
    <definedName name="CenaCelkemVypocet" localSheetId="1">Stavba!#REF!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'Rozpočet Pol'!$A$1:$J$185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75" i="12"/>
  <c r="G7"/>
  <c r="I7"/>
  <c r="G11"/>
  <c r="I11"/>
  <c r="G18"/>
  <c r="I18"/>
  <c r="G20"/>
  <c r="I20"/>
  <c r="G24"/>
  <c r="I24"/>
  <c r="G26"/>
  <c r="I26"/>
  <c r="G27"/>
  <c r="I27"/>
  <c r="G29"/>
  <c r="I29"/>
  <c r="G30"/>
  <c r="I30"/>
  <c r="G31"/>
  <c r="I31"/>
  <c r="G36"/>
  <c r="I36"/>
  <c r="G40"/>
  <c r="I40"/>
  <c r="G45"/>
  <c r="I45"/>
  <c r="G49"/>
  <c r="I49"/>
  <c r="G50"/>
  <c r="I50"/>
  <c r="G54"/>
  <c r="I54"/>
  <c r="G58"/>
  <c r="I58"/>
  <c r="G59"/>
  <c r="I59"/>
  <c r="G64"/>
  <c r="G63" s="1"/>
  <c r="I64"/>
  <c r="G67"/>
  <c r="I67"/>
  <c r="G72"/>
  <c r="I72"/>
  <c r="G76"/>
  <c r="I76"/>
  <c r="G80"/>
  <c r="I80"/>
  <c r="G81"/>
  <c r="I81"/>
  <c r="G85"/>
  <c r="I85"/>
  <c r="G91"/>
  <c r="I91"/>
  <c r="G95"/>
  <c r="I95"/>
  <c r="G96"/>
  <c r="I96"/>
  <c r="G100"/>
  <c r="I100"/>
  <c r="G103"/>
  <c r="I103"/>
  <c r="G107"/>
  <c r="I107"/>
  <c r="G108"/>
  <c r="I108"/>
  <c r="G111"/>
  <c r="I111"/>
  <c r="G115"/>
  <c r="I115"/>
  <c r="G116"/>
  <c r="I116"/>
  <c r="G119"/>
  <c r="I119"/>
  <c r="G121"/>
  <c r="I121"/>
  <c r="G127"/>
  <c r="I127"/>
  <c r="G130"/>
  <c r="I130"/>
  <c r="G133"/>
  <c r="I133"/>
  <c r="G136"/>
  <c r="I136"/>
  <c r="G141"/>
  <c r="I141"/>
  <c r="G144"/>
  <c r="I144"/>
  <c r="G147"/>
  <c r="I147"/>
  <c r="G152"/>
  <c r="I152"/>
  <c r="G154"/>
  <c r="I154"/>
  <c r="G157"/>
  <c r="I157"/>
  <c r="G164"/>
  <c r="I164"/>
  <c r="G166"/>
  <c r="I166"/>
  <c r="G168"/>
  <c r="I168"/>
  <c r="G169"/>
  <c r="I169"/>
  <c r="G170"/>
  <c r="I170"/>
  <c r="G171"/>
  <c r="I171"/>
  <c r="G172"/>
  <c r="I172"/>
  <c r="G173"/>
  <c r="I173"/>
  <c r="I20" i="1"/>
  <c r="I18"/>
  <c r="G27"/>
  <c r="J26"/>
  <c r="H31"/>
  <c r="J23"/>
  <c r="J24"/>
  <c r="J25"/>
  <c r="J27"/>
  <c r="E24"/>
  <c r="E26"/>
  <c r="G35" i="12" l="1"/>
  <c r="I43" i="1" s="1"/>
  <c r="G71" i="12"/>
  <c r="I45" i="1" s="1"/>
  <c r="G6" i="12"/>
  <c r="G99"/>
  <c r="I48" i="1" s="1"/>
  <c r="G167" i="12"/>
  <c r="G90"/>
  <c r="I46" i="1" s="1"/>
  <c r="I42"/>
  <c r="I44"/>
  <c r="I71" i="12"/>
  <c r="I63"/>
  <c r="I167"/>
  <c r="I90"/>
  <c r="I6"/>
  <c r="I99"/>
  <c r="I35"/>
  <c r="R175"/>
  <c r="I50" i="1"/>
  <c r="I19" s="1"/>
  <c r="G24"/>
  <c r="E98" i="12" l="1"/>
  <c r="G98" l="1"/>
  <c r="G97" s="1"/>
  <c r="I98"/>
  <c r="I97" s="1"/>
  <c r="I47" i="1" l="1"/>
  <c r="I16" l="1"/>
  <c r="I149" i="12" l="1"/>
  <c r="I120" s="1"/>
  <c r="G149"/>
  <c r="G120" s="1"/>
  <c r="I49" i="1" s="1"/>
  <c r="I51" l="1"/>
  <c r="I17"/>
  <c r="I21" s="1"/>
  <c r="G25" s="1"/>
  <c r="G175" i="12"/>
  <c r="G26" i="1" l="1"/>
  <c r="G28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<sst xmlns="http://schemas.openxmlformats.org/spreadsheetml/2006/main" count="646" uniqueCount="296">
  <si>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</si>
  <si>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</si>
  <si>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</si>
  <si>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</si>
  <si>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</si>
  <si>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</si>
  <si>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</si>
  <si>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</si>
  <si>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</si>
  <si>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</si>
  <si>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</si>
  <si>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</si>
  <si>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</si>
  <si>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</si>
  <si>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</si>
  <si>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</si>
  <si>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</si>
  <si>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</si>
  <si>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</si>
  <si>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</si>
  <si>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</si>
  <si>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</si>
  <si>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</si>
  <si>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</si>
  <si>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</si>
  <si>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</si>
  <si>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</si>
  <si>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</si>
  <si>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</si>
  <si>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</si>
  <si>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</si>
  <si>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</si>
  <si>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</si>
  <si>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</si>
  <si>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</si>
  <si>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</si>
  <si>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</si>
  <si>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Za Rokytkou</t>
  </si>
  <si>
    <t>Rozpočet:</t>
  </si>
  <si>
    <t>Misto</t>
  </si>
  <si>
    <t>Dočasná lávka pro pěší</t>
  </si>
  <si>
    <t>Městská část Praha 14</t>
  </si>
  <si>
    <t>Bratří Venclíků 1073/8</t>
  </si>
  <si>
    <t>Praha-Černý Most</t>
  </si>
  <si>
    <t>19800</t>
  </si>
  <si>
    <t>00231312</t>
  </si>
  <si>
    <t>CZ00231312</t>
  </si>
  <si>
    <t>Agile Consulting Engineers s.r.o.</t>
  </si>
  <si>
    <t>Na vyhlídce 286/64</t>
  </si>
  <si>
    <t>Praha-Prosek</t>
  </si>
  <si>
    <t>19000</t>
  </si>
  <si>
    <t>07739010</t>
  </si>
  <si>
    <t>CZ07739010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</si>
  <si>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</si>
  <si>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</si>
  <si>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</si>
  <si>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</si>
  <si>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</si>
  <si>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</si>
  <si>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</si>
  <si>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</si>
  <si>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</si>
  <si>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63</t>
  </si>
  <si>
    <t>Podlahy a podlahové konstrukce</t>
  </si>
  <si>
    <t>95</t>
  </si>
  <si>
    <t>Dokončovací kce na pozem.stav.</t>
  </si>
  <si>
    <t>99</t>
  </si>
  <si>
    <t>Staveništní přesun hmot</t>
  </si>
  <si>
    <t>762</t>
  </si>
  <si>
    <t>Konstrukce tesařské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</si>
  <si>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</si>
  <si>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</si>
  <si>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</si>
  <si>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</si>
  <si>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</si>
  <si>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</si>
  <si>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</si>
  <si>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</si>
  <si>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</si>
  <si>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</si>
  <si>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</si>
  <si>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</si>
  <si>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</si>
  <si>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</si>
  <si>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</si>
  <si>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</si>
  <si>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Cen. soustava</t>
  </si>
  <si>
    <t>Díl:</t>
  </si>
  <si>
    <t>DIL</t>
  </si>
  <si>
    <t>111101101R00</t>
  </si>
  <si>
    <t>Odstranění travin, rákosu na ploše do 0,1 ha</t>
  </si>
  <si>
    <t>ha</t>
  </si>
  <si>
    <t>POL1_0</t>
  </si>
  <si>
    <t>výkres č.2 půdorys:</t>
  </si>
  <si>
    <t>VV</t>
  </si>
  <si>
    <t>předpolí směr Hodějovská:11,75/10000</t>
  </si>
  <si>
    <t>předpolí směr Za Rokytkou:14,9/10000</t>
  </si>
  <si>
    <t>131201110R00</t>
  </si>
  <si>
    <t>Hloubení nezapaž. jam hor.3 do 50 m3, STROJNĚ</t>
  </si>
  <si>
    <t>m3</t>
  </si>
  <si>
    <t>výkres č.4 spodní stavba:</t>
  </si>
  <si>
    <t>odkopávka směr Hodějovská (průřez odkopávky*šířka):1,47*5,63</t>
  </si>
  <si>
    <t>odkopávka směr Za Rokytkou (průřez odkopávky*šířka):1,6*5,63</t>
  </si>
  <si>
    <t>odkopávka předpolí směr Hodějovská:0,35*6,75</t>
  </si>
  <si>
    <t>odkopávka předpolí směr Za Rokytkou:0,35*9,86</t>
  </si>
  <si>
    <t>131201119R00</t>
  </si>
  <si>
    <t>Příplatek za lepivost - hloubení nezap.jam v hor.3</t>
  </si>
  <si>
    <t>rozsah 50% výkopu:23,09761*0,5</t>
  </si>
  <si>
    <t>174101102R00</t>
  </si>
  <si>
    <t>Zásyp ruční se zhutněním</t>
  </si>
  <si>
    <t>zásyp kolem prahu směr Hodějovská (průřez zásypu*délka):0,59*4,5</t>
  </si>
  <si>
    <t>zásyp kolem prahu směr Z Rokytkou (průřez zásypu*délka):0,59*4,5</t>
  </si>
  <si>
    <t>167101101R00</t>
  </si>
  <si>
    <t>Nakládání výkopku z hor.1-4 v množství do 100 m3</t>
  </si>
  <si>
    <t>23,0976-5,31</t>
  </si>
  <si>
    <t>162701105R00</t>
  </si>
  <si>
    <t>Vodorovné přemístění výkopku z hor.1-4 do 10000 m</t>
  </si>
  <si>
    <t>162701109R00</t>
  </si>
  <si>
    <t>Příplatek k vod. přemístění hor.1-4 za další 1 km</t>
  </si>
  <si>
    <t>přplatek dalších 10km:17,7876*10</t>
  </si>
  <si>
    <t>171201201R00</t>
  </si>
  <si>
    <t>Uložení sypaniny na skl.-sypanina na výšku přes 2m</t>
  </si>
  <si>
    <t>199000002R00</t>
  </si>
  <si>
    <t>Poplatek za skládku horniny 1- 4</t>
  </si>
  <si>
    <t>181101111R00</t>
  </si>
  <si>
    <t>Úprava pláně v zářezech se zhutněním - ručně</t>
  </si>
  <si>
    <t>m2</t>
  </si>
  <si>
    <t>předpolí směr Hodějovská:9,25</t>
  </si>
  <si>
    <t>předpolí směr Za Rokytkou:12,4</t>
  </si>
  <si>
    <t>229940030RA0</t>
  </si>
  <si>
    <t>Trubkové mikropiloty D 115, včetně injektáže</t>
  </si>
  <si>
    <t>m</t>
  </si>
  <si>
    <t>POL2_0</t>
  </si>
  <si>
    <t>mikropiloty směr Hodějovská:10,06*2+9,565</t>
  </si>
  <si>
    <t>mikropiloty směr Z Rokytkou:5,705*2+5,47</t>
  </si>
  <si>
    <t>273313311R00</t>
  </si>
  <si>
    <t>Beton základových desek prostý C 8/10</t>
  </si>
  <si>
    <t>pdokladní kce prahu P1:0,1*1,81*4</t>
  </si>
  <si>
    <t>pdokladní kce prahu P2:0,1*1,81*4</t>
  </si>
  <si>
    <t>stratné 10% na nerovnost povrchu:1,448*0,1</t>
  </si>
  <si>
    <t>273351215R00</t>
  </si>
  <si>
    <t>Bednění stěn základových desek - zřízení</t>
  </si>
  <si>
    <t>pdokladní kce prahu P1:0,1*(1,81*2+4*2)</t>
  </si>
  <si>
    <t>pdokladní kce prahu P2:0,1*(1,81*2+4*2)</t>
  </si>
  <si>
    <t>273351216R00</t>
  </si>
  <si>
    <t>Bednění stěn základových desek - odstranění</t>
  </si>
  <si>
    <t>274323611RT6</t>
  </si>
  <si>
    <t>Železobeton základ. pasů vodostavební C 30/37, XF3 odolnost proti střídavému působení mrazu</t>
  </si>
  <si>
    <t>výkres č.6 výkres tvaru:</t>
  </si>
  <si>
    <t>prah P1:2,5*(0,68*1+0,32*0,73)</t>
  </si>
  <si>
    <t>prah P2:2,5*(0,68*1+0,32*0,73)</t>
  </si>
  <si>
    <t>274351215R00</t>
  </si>
  <si>
    <t>Bednění stěn základových pasů - zřízení</t>
  </si>
  <si>
    <t>prah P1:2,5*1*2+(0,68*1+0,32*0,73)*2</t>
  </si>
  <si>
    <t>prah P2:2,5*1*2+(0,68*1+0,32*0,73)*2</t>
  </si>
  <si>
    <t>274351216R00</t>
  </si>
  <si>
    <t>Bednění stěn základových pasů - odstranění</t>
  </si>
  <si>
    <t>274361821R00</t>
  </si>
  <si>
    <t>Výztuž základ. pasů z betonářské oceli 10505 (R)</t>
  </si>
  <si>
    <t>t</t>
  </si>
  <si>
    <t>výkres č.8 výkres výztuže:</t>
  </si>
  <si>
    <t>317314130R00</t>
  </si>
  <si>
    <t>Podbetonování zhlaví nosníků, zdivo šířky 300 mm</t>
  </si>
  <si>
    <t>kus</t>
  </si>
  <si>
    <t>prah P1:2</t>
  </si>
  <si>
    <t>58591584R</t>
  </si>
  <si>
    <t>Polymercementový potěr 40 MPa, balení 25 kg</t>
  </si>
  <si>
    <t>POL3_0</t>
  </si>
  <si>
    <t>prah P1:2*0,3*0,26*0,02*2,5</t>
  </si>
  <si>
    <t>zaokr. na balení:0,025-0,0078</t>
  </si>
  <si>
    <t>631571004R00</t>
  </si>
  <si>
    <t>Násyp ze štěrkopísku 0 - 32, tř. I</t>
  </si>
  <si>
    <t>předpolí směr Hodějovská:9,25*0,2</t>
  </si>
  <si>
    <t>předpolí směr Za Rokytkou:12,4*0,2</t>
  </si>
  <si>
    <t>631315811RM1</t>
  </si>
  <si>
    <t>Mazanina betonová tl. 12 - 24 cm C 30/37, z betonu prostého</t>
  </si>
  <si>
    <t>předpolí směr Hodějovská:9,25*0,15</t>
  </si>
  <si>
    <t>předpolí směr Za Rokytkou:12,4*0,15</t>
  </si>
  <si>
    <t>631319175R00</t>
  </si>
  <si>
    <t>Příplatek za stržení povrchu mazaniny tl. 24 cm</t>
  </si>
  <si>
    <t>631316231R00</t>
  </si>
  <si>
    <t>Hlazení betonových mazanin, strojně</t>
  </si>
  <si>
    <t>631361921RT8</t>
  </si>
  <si>
    <t>Výztuž mazanin svařovanou sítí, průměr drátu  8,0, oka 100/100 mm KY81</t>
  </si>
  <si>
    <t>KARI síť - překrytí 30%:</t>
  </si>
  <si>
    <t>předpolí směr Hodějovská:9,25*8*1,3/1000</t>
  </si>
  <si>
    <t>předpolí směr Za Rokytkou:12,4*8*1,3/1000</t>
  </si>
  <si>
    <t>953981206R00</t>
  </si>
  <si>
    <t>Chemické kotvy, beton, hl. 210 mm, M24, malta POXY</t>
  </si>
  <si>
    <t>prah P1:4</t>
  </si>
  <si>
    <t>prah P2:4</t>
  </si>
  <si>
    <t>953943121R00</t>
  </si>
  <si>
    <t>Osazení kovových předmětů do betonu, 1 kg / kus</t>
  </si>
  <si>
    <t>31171340.AR</t>
  </si>
  <si>
    <t>Kotva pro chem.kotvení CH M24x300/65 A4</t>
  </si>
  <si>
    <t>998012021R00</t>
  </si>
  <si>
    <t>Přesun hmot pro budovy monolitické výšky do 6 m</t>
  </si>
  <si>
    <t>762822120R00</t>
  </si>
  <si>
    <t>Montáž stropnic hraněných pl. do 288 cm2</t>
  </si>
  <si>
    <t>trámy 200/140:2,025*12</t>
  </si>
  <si>
    <t>60512111R</t>
  </si>
  <si>
    <t>Řezivo jehličnaté - hranoly - jak. I L=2-3,5 m</t>
  </si>
  <si>
    <t>trámy 200/140:2,025*12*0,2*0,14</t>
  </si>
  <si>
    <t>stratné 10%:0,6804*0,1</t>
  </si>
  <si>
    <t>762895000R00</t>
  </si>
  <si>
    <t>Spojovací prostředky pro montáž stropů</t>
  </si>
  <si>
    <t>762521108R00</t>
  </si>
  <si>
    <t>Položení podlah nehoblovaných na sraz, hrubé fošny</t>
  </si>
  <si>
    <t>fošny tl. 40 mm:1,82*11</t>
  </si>
  <si>
    <t>60512687R</t>
  </si>
  <si>
    <t>Fošna SM/BO tl. 30-60 mm dl. do 6 m š. 120-240 mm, I. jakost</t>
  </si>
  <si>
    <t>fošny tl. 40 mm:1,82*11*0,04</t>
  </si>
  <si>
    <t>stratné 10%:0,8008*0,1</t>
  </si>
  <si>
    <t>762595000R00</t>
  </si>
  <si>
    <t>Spojovací a ochranné prostředky k položení podlah</t>
  </si>
  <si>
    <t>762911121R00</t>
  </si>
  <si>
    <t>Impregnace řeziva tlakovakuová Bochemit QB</t>
  </si>
  <si>
    <t>trámy:0,74844</t>
  </si>
  <si>
    <t>fošny:0,88088</t>
  </si>
  <si>
    <t>998762102R00</t>
  </si>
  <si>
    <t>Přesun hmot pro tesařské konstrukce, výšky do 12 m</t>
  </si>
  <si>
    <t>767995101R00</t>
  </si>
  <si>
    <t>Výroba a montáž kov. atypických konstr. do 5 kg</t>
  </si>
  <si>
    <t>kg</t>
  </si>
  <si>
    <t>ocelové zábradlí dle VL4-507.01:</t>
  </si>
  <si>
    <t>výkres č. 3-řezy:</t>
  </si>
  <si>
    <t>svislá výplň ocel plochá 20x10 (obě strany):97*1,3*2*1,57</t>
  </si>
  <si>
    <t>spodní pásnice ocel plochá 25x10 (obě strany):11*2*1,96</t>
  </si>
  <si>
    <t>kotevní plech sloupků zábradlí P10 (obě strany):80*8*2*0,15*0,18</t>
  </si>
  <si>
    <t>13611228R</t>
  </si>
  <si>
    <t>Plech hladký jakost S235  10x1000x2000 mm</t>
  </si>
  <si>
    <t>kotevní plech sloupků zábradlí P10 (obě strany):80*8*2*0,15*0,18/1000</t>
  </si>
  <si>
    <t>15% svary a prořez:0,03456*0,15</t>
  </si>
  <si>
    <t>13358402RX</t>
  </si>
  <si>
    <t>Ocel pásová jakost S235  20x10 mm, 11375</t>
  </si>
  <si>
    <t>svislá výplň ocel plochá 20x10 (obě strany):97*1,3*2*1,57/1000</t>
  </si>
  <si>
    <t>15% svary a prořez:0,39595*0,15</t>
  </si>
  <si>
    <t>13358412RX</t>
  </si>
  <si>
    <t>Ocel pásová jakost S235  25x10 mm, 11375</t>
  </si>
  <si>
    <t>spodní pásnice ocel plochá 25x10 (obě strany):11*2*1,96/1000</t>
  </si>
  <si>
    <t>15% svary a prořez:0,04312*0,15</t>
  </si>
  <si>
    <t>767995102R00</t>
  </si>
  <si>
    <t>Výroba a montáž kov. atypických konstr. do 10 kg</t>
  </si>
  <si>
    <t>výkres č. 2-půdorys:</t>
  </si>
  <si>
    <t>sloupky zábradlí I80 (obě strany):1,3*8*2*5,94</t>
  </si>
  <si>
    <t>madlo zábradlí U80 (obě strany):11*2*8,64</t>
  </si>
  <si>
    <t>13380510R</t>
  </si>
  <si>
    <t>Tyč průřezu I  80, střední, jakost oceli S235, 11375</t>
  </si>
  <si>
    <t>sloupky zábradlí I80 (obě strany):1,3*8*2*5,94/1000</t>
  </si>
  <si>
    <t>15% svary a prořez:0,12355*0,15</t>
  </si>
  <si>
    <t>13384320R</t>
  </si>
  <si>
    <t>Tyč průřezu U  80, střední, jakost oceli S235, 11375</t>
  </si>
  <si>
    <t>madlo zábradlí U80 (obě strany):11*2*8,64/1000</t>
  </si>
  <si>
    <t>15% svary a prořez:0,19008*0,15</t>
  </si>
  <si>
    <t>767995104R00</t>
  </si>
  <si>
    <t>Výroba a montáž kov. atypických konstr. do 50 kg</t>
  </si>
  <si>
    <t>13331782R</t>
  </si>
  <si>
    <t>Úhelník rovnoramenný L jakost S235   80x 80x 8 mm, 11375</t>
  </si>
  <si>
    <t>767995108R00</t>
  </si>
  <si>
    <t>Výroba a montáž kov. atypických konstr. nad 500 kg</t>
  </si>
  <si>
    <t>výkres 7 (ocelové konstrukce) HEB260:1500,4</t>
  </si>
  <si>
    <t>13487130R</t>
  </si>
  <si>
    <t>Tyč průřezu HEB 260, hrubé, jakost oceli S235, 11375</t>
  </si>
  <si>
    <t>výkres 7 (ocelové konstrukce) HEB260:1500,4/1000</t>
  </si>
  <si>
    <t>15% svary a prořez:1,5004*0,15</t>
  </si>
  <si>
    <t>13890201R</t>
  </si>
  <si>
    <t>Přirážka za pozinkování ocelových výrobků do 50 kg</t>
  </si>
  <si>
    <t>13890206R</t>
  </si>
  <si>
    <t>Přirážka za pozinkování ocel.výrobků  nad 500 kg</t>
  </si>
  <si>
    <t>998767101R00</t>
  </si>
  <si>
    <t>Přesun hmot pro zámečnické konstr., výšky do 6 m</t>
  </si>
  <si>
    <t>004 11-1020.R</t>
  </si>
  <si>
    <t xml:space="preserve">Vypracování dílenské dokumentace </t>
  </si>
  <si>
    <t>ks</t>
  </si>
  <si>
    <t>POL99_0</t>
  </si>
  <si>
    <t>005 11-1020.R</t>
  </si>
  <si>
    <t>Vytyčení stavby</t>
  </si>
  <si>
    <t>005 11-1021.R</t>
  </si>
  <si>
    <t>Vytyčení inženýrských sítí</t>
  </si>
  <si>
    <t>005 12-1010.R</t>
  </si>
  <si>
    <t>Zařízení staveniště</t>
  </si>
  <si>
    <t>005 24-1010.R</t>
  </si>
  <si>
    <t xml:space="preserve">Dokumentace skutečného provedení </t>
  </si>
  <si>
    <t>Soubor</t>
  </si>
  <si>
    <t>005 24-1020.R</t>
  </si>
  <si>
    <t xml:space="preserve">Geodetické zaměření skutečného provedení  </t>
  </si>
  <si>
    <t/>
  </si>
  <si>
    <t>SUM</t>
  </si>
  <si>
    <t>POPUZIV</t>
  </si>
  <si>
    <t>END</t>
  </si>
  <si>
    <t>RTS 2019/II</t>
  </si>
  <si>
    <t>prah P1:0,1319</t>
  </si>
  <si>
    <t>prah P2:0,1319</t>
  </si>
  <si>
    <t>výkres 7 (ocelové konstrukce) L80/80/8:49,11+99+60,09</t>
  </si>
  <si>
    <t>výkres 7 (ocelové konstrukce) L80/80/8:(49,11+99+60,09)/1000</t>
  </si>
  <si>
    <t>15% svary a prořez:0,2082*0,15</t>
  </si>
</sst>
</file>

<file path=xl/styles.xml><?xml version="1.0" encoding="utf-8"?>
<styleSheet xmlns="http://schemas.openxmlformats.org/spreadsheetml/2006/main">
  <numFmts count="1">
    <numFmt numFmtId="164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49" fontId="5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9" fontId="7" fillId="4" borderId="6" xfId="0" applyNumberFormat="1" applyFont="1" applyFill="1" applyBorder="1" applyAlignment="1" applyProtection="1">
      <alignment horizontal="right" vertical="center"/>
      <protection locked="0"/>
    </xf>
    <xf numFmtId="49" fontId="7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0" fontId="4" fillId="3" borderId="11" xfId="0" applyFont="1" applyFill="1" applyBorder="1" applyAlignment="1">
      <alignment horizontal="left" vertical="center" inden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0" fontId="13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49" fontId="6" fillId="0" borderId="26" xfId="0" applyNumberFormat="1" applyFont="1" applyBorder="1" applyAlignment="1">
      <alignment vertical="center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6" fillId="5" borderId="10" xfId="0" applyFont="1" applyFill="1" applyBorder="1"/>
    <xf numFmtId="0" fontId="6" fillId="5" borderId="6" xfId="0" applyFont="1" applyFill="1" applyBorder="1"/>
    <xf numFmtId="0" fontId="13" fillId="3" borderId="29" xfId="0" applyFont="1" applyFill="1" applyBorder="1" applyAlignment="1">
      <alignment horizontal="center" vertical="center" wrapText="1"/>
    </xf>
    <xf numFmtId="49" fontId="6" fillId="0" borderId="3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" fontId="6" fillId="0" borderId="29" xfId="0" applyNumberFormat="1" applyFont="1" applyBorder="1" applyAlignment="1">
      <alignment horizontal="center" vertical="center"/>
    </xf>
    <xf numFmtId="4" fontId="6" fillId="0" borderId="29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horizontal="center" vertical="center"/>
    </xf>
    <xf numFmtId="4" fontId="6" fillId="0" borderId="27" xfId="0" applyNumberFormat="1" applyFont="1" applyBorder="1" applyAlignment="1">
      <alignment vertical="center"/>
    </xf>
    <xf numFmtId="4" fontId="6" fillId="0" borderId="33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vertical="center"/>
    </xf>
    <xf numFmtId="4" fontId="6" fillId="5" borderId="33" xfId="0" applyNumberFormat="1" applyFont="1" applyFill="1" applyBorder="1" applyAlignment="1">
      <alignment horizontal="center"/>
    </xf>
    <xf numFmtId="4" fontId="6" fillId="5" borderId="33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4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37" xfId="0" applyFont="1" applyBorder="1" applyAlignment="1">
      <alignment vertical="center"/>
    </xf>
    <xf numFmtId="0" fontId="0" fillId="3" borderId="30" xfId="0" applyFill="1" applyBorder="1"/>
    <xf numFmtId="0" fontId="14" fillId="0" borderId="0" xfId="0" applyFont="1"/>
    <xf numFmtId="0" fontId="14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29" xfId="0" applyFill="1" applyBorder="1"/>
    <xf numFmtId="49" fontId="0" fillId="3" borderId="29" xfId="0" applyNumberFormat="1" applyFill="1" applyBorder="1"/>
    <xf numFmtId="0" fontId="0" fillId="3" borderId="40" xfId="0" applyFill="1" applyBorder="1" applyAlignment="1">
      <alignment vertical="top"/>
    </xf>
    <xf numFmtId="0" fontId="14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4" fillId="0" borderId="28" xfId="0" applyFont="1" applyBorder="1" applyAlignment="1">
      <alignment vertical="top" shrinkToFit="1"/>
    </xf>
    <xf numFmtId="0" fontId="14" fillId="0" borderId="27" xfId="0" applyFont="1" applyBorder="1" applyAlignment="1">
      <alignment vertical="top" shrinkToFit="1"/>
    </xf>
    <xf numFmtId="0" fontId="15" fillId="0" borderId="28" xfId="0" applyNumberFormat="1" applyFont="1" applyBorder="1" applyAlignment="1">
      <alignment vertical="top" wrapText="1" shrinkToFit="1"/>
    </xf>
    <xf numFmtId="0" fontId="0" fillId="3" borderId="32" xfId="0" applyFill="1" applyBorder="1" applyAlignment="1">
      <alignment vertical="top" shrinkToFit="1"/>
    </xf>
    <xf numFmtId="0" fontId="0" fillId="3" borderId="33" xfId="0" applyFill="1" applyBorder="1" applyAlignment="1">
      <alignment vertical="top" shrinkToFit="1"/>
    </xf>
    <xf numFmtId="164" fontId="14" fillId="0" borderId="27" xfId="0" applyNumberFormat="1" applyFont="1" applyBorder="1" applyAlignment="1">
      <alignment vertical="top" shrinkToFit="1"/>
    </xf>
    <xf numFmtId="164" fontId="15" fillId="0" borderId="27" xfId="0" applyNumberFormat="1" applyFont="1" applyBorder="1" applyAlignment="1">
      <alignment vertical="top" wrapText="1" shrinkToFit="1"/>
    </xf>
    <xf numFmtId="164" fontId="0" fillId="3" borderId="33" xfId="0" applyNumberFormat="1" applyFill="1" applyBorder="1" applyAlignment="1">
      <alignment vertical="top" shrinkToFit="1"/>
    </xf>
    <xf numFmtId="4" fontId="14" fillId="4" borderId="27" xfId="0" applyNumberFormat="1" applyFont="1" applyFill="1" applyBorder="1" applyAlignment="1" applyProtection="1">
      <alignment vertical="top" shrinkToFit="1"/>
      <protection locked="0"/>
    </xf>
    <xf numFmtId="4" fontId="14" fillId="0" borderId="27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0" fontId="0" fillId="3" borderId="41" xfId="0" applyFill="1" applyBorder="1"/>
    <xf numFmtId="0" fontId="0" fillId="3" borderId="42" xfId="0" applyFill="1" applyBorder="1" applyAlignment="1">
      <alignment wrapText="1"/>
    </xf>
    <xf numFmtId="0" fontId="0" fillId="3" borderId="43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9" fontId="0" fillId="3" borderId="40" xfId="0" applyNumberFormat="1" applyFill="1" applyBorder="1" applyAlignment="1">
      <alignment vertical="top"/>
    </xf>
    <xf numFmtId="0" fontId="0" fillId="3" borderId="44" xfId="0" applyFill="1" applyBorder="1" applyAlignment="1">
      <alignment vertical="top"/>
    </xf>
    <xf numFmtId="164" fontId="0" fillId="3" borderId="40" xfId="0" applyNumberFormat="1" applyFill="1" applyBorder="1" applyAlignment="1">
      <alignment vertical="top"/>
    </xf>
    <xf numFmtId="4" fontId="0" fillId="3" borderId="40" xfId="0" applyNumberFormat="1" applyFill="1" applyBorder="1" applyAlignment="1">
      <alignment vertical="top"/>
    </xf>
    <xf numFmtId="0" fontId="14" fillId="0" borderId="10" xfId="0" applyFont="1" applyBorder="1" applyAlignment="1">
      <alignment vertical="top"/>
    </xf>
    <xf numFmtId="0" fontId="14" fillId="0" borderId="10" xfId="0" applyNumberFormat="1" applyFont="1" applyBorder="1" applyAlignment="1">
      <alignment vertical="top"/>
    </xf>
    <xf numFmtId="0" fontId="14" fillId="0" borderId="32" xfId="0" applyFont="1" applyBorder="1" applyAlignment="1">
      <alignment vertical="top" shrinkToFit="1"/>
    </xf>
    <xf numFmtId="164" fontId="14" fillId="0" borderId="33" xfId="0" applyNumberFormat="1" applyFont="1" applyBorder="1" applyAlignment="1">
      <alignment vertical="top" shrinkToFit="1"/>
    </xf>
    <xf numFmtId="4" fontId="14" fillId="4" borderId="33" xfId="0" applyNumberFormat="1" applyFont="1" applyFill="1" applyBorder="1" applyAlignment="1" applyProtection="1">
      <alignment vertical="top" shrinkToFit="1"/>
      <protection locked="0"/>
    </xf>
    <xf numFmtId="4" fontId="14" fillId="0" borderId="33" xfId="0" applyNumberFormat="1" applyFont="1" applyBorder="1" applyAlignment="1">
      <alignment vertical="top" shrinkToFit="1"/>
    </xf>
    <xf numFmtId="0" fontId="14" fillId="0" borderId="33" xfId="0" applyFont="1" applyBorder="1" applyAlignment="1">
      <alignment vertical="top" shrinkToFit="1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vertical="top"/>
    </xf>
    <xf numFmtId="4" fontId="7" fillId="3" borderId="22" xfId="0" applyNumberFormat="1" applyFont="1" applyFill="1" applyBorder="1" applyAlignment="1">
      <alignment vertical="top"/>
    </xf>
    <xf numFmtId="0" fontId="14" fillId="0" borderId="27" xfId="0" applyNumberFormat="1" applyFont="1" applyBorder="1" applyAlignment="1">
      <alignment horizontal="left" vertical="top" wrapText="1"/>
    </xf>
    <xf numFmtId="0" fontId="15" fillId="0" borderId="27" xfId="0" quotePrefix="1" applyNumberFormat="1" applyFont="1" applyBorder="1" applyAlignment="1">
      <alignment horizontal="left" vertical="top" wrapText="1"/>
    </xf>
    <xf numFmtId="0" fontId="0" fillId="3" borderId="33" xfId="0" applyNumberFormat="1" applyFill="1" applyBorder="1" applyAlignment="1">
      <alignment horizontal="left" vertical="top" wrapText="1"/>
    </xf>
    <xf numFmtId="0" fontId="14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7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0" xfId="0" applyNumberFormat="1" applyAlignment="1">
      <alignment vertical="top"/>
    </xf>
    <xf numFmtId="0" fontId="14" fillId="0" borderId="27" xfId="0" applyFont="1" applyBorder="1" applyAlignment="1">
      <alignment horizontal="center" vertical="top" shrinkToFit="1"/>
    </xf>
    <xf numFmtId="0" fontId="3" fillId="2" borderId="0" xfId="0" applyFont="1" applyFill="1" applyAlignment="1">
      <alignment horizontal="left" wrapText="1"/>
    </xf>
    <xf numFmtId="4" fontId="6" fillId="0" borderId="3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vertical="center" wrapText="1"/>
    </xf>
    <xf numFmtId="4" fontId="6" fillId="5" borderId="33" xfId="0" applyNumberFormat="1" applyFont="1" applyFill="1" applyBorder="1" applyAlignment="1"/>
    <xf numFmtId="4" fontId="6" fillId="0" borderId="27" xfId="0" applyNumberFormat="1" applyFont="1" applyBorder="1" applyAlignment="1">
      <alignment vertical="center"/>
    </xf>
    <xf numFmtId="49" fontId="6" fillId="0" borderId="26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13" fillId="3" borderId="29" xfId="0" applyFont="1" applyFill="1" applyBorder="1" applyAlignment="1">
      <alignment horizontal="center" vertical="center" wrapText="1"/>
    </xf>
    <xf numFmtId="4" fontId="6" fillId="0" borderId="29" xfId="0" applyNumberFormat="1" applyFont="1" applyBorder="1" applyAlignment="1">
      <alignment vertical="center"/>
    </xf>
    <xf numFmtId="49" fontId="6" fillId="0" borderId="30" xfId="0" applyNumberFormat="1" applyFont="1" applyBorder="1" applyAlignment="1">
      <alignment vertical="center" wrapText="1"/>
    </xf>
    <xf numFmtId="49" fontId="6" fillId="0" borderId="18" xfId="0" applyNumberFormat="1" applyFont="1" applyBorder="1" applyAlignment="1">
      <alignment vertical="center" wrapText="1"/>
    </xf>
    <xf numFmtId="49" fontId="5" fillId="3" borderId="18" xfId="0" applyNumberFormat="1" applyFont="1" applyFill="1" applyBorder="1" applyAlignment="1">
      <alignment horizontal="center" vertical="center" shrinkToFit="1"/>
    </xf>
    <xf numFmtId="0" fontId="5" fillId="3" borderId="18" xfId="0" applyFont="1" applyFill="1" applyBorder="1" applyAlignment="1">
      <alignment horizontal="center" vertical="center" shrinkToFit="1"/>
    </xf>
    <xf numFmtId="0" fontId="5" fillId="3" borderId="19" xfId="0" applyFont="1" applyFill="1" applyBorder="1" applyAlignment="1">
      <alignment horizontal="center" vertical="center" shrinkToFi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7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7" fillId="4" borderId="0" xfId="0" applyNumberFormat="1" applyFont="1" applyFill="1" applyBorder="1" applyAlignment="1" applyProtection="1">
      <alignment horizontal="left" vertical="center"/>
      <protection locked="0"/>
    </xf>
    <xf numFmtId="49" fontId="7" fillId="4" borderId="6" xfId="0" applyNumberFormat="1" applyFont="1" applyFill="1" applyBorder="1" applyAlignment="1" applyProtection="1">
      <alignment horizontal="left" vertical="center"/>
      <protection locked="0"/>
    </xf>
    <xf numFmtId="49" fontId="7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1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2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6" t="s">
        <v>32</v>
      </c>
    </row>
    <row r="2" spans="1:7" ht="57.75" customHeight="1">
      <c r="A2" s="173" t="s">
        <v>33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G33" sqref="G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31</v>
      </c>
      <c r="B1" s="200" t="s">
        <v>36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>
      <c r="A2" s="3"/>
      <c r="B2" s="79" t="s">
        <v>34</v>
      </c>
      <c r="C2" s="80"/>
      <c r="D2" s="185" t="s">
        <v>40</v>
      </c>
      <c r="E2" s="186"/>
      <c r="F2" s="186"/>
      <c r="G2" s="186"/>
      <c r="H2" s="186"/>
      <c r="I2" s="186"/>
      <c r="J2" s="187"/>
      <c r="O2" s="2"/>
    </row>
    <row r="3" spans="1:15" ht="23.25" customHeight="1">
      <c r="A3" s="3"/>
      <c r="B3" s="81" t="s">
        <v>39</v>
      </c>
      <c r="C3" s="82"/>
      <c r="D3" s="212" t="s">
        <v>37</v>
      </c>
      <c r="E3" s="213"/>
      <c r="F3" s="213"/>
      <c r="G3" s="213"/>
      <c r="H3" s="213"/>
      <c r="I3" s="213"/>
      <c r="J3" s="214"/>
    </row>
    <row r="4" spans="1:15">
      <c r="A4" s="3"/>
      <c r="B4" s="83" t="s">
        <v>38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3"/>
      <c r="B5" s="46" t="s">
        <v>19</v>
      </c>
      <c r="C5" s="4"/>
      <c r="D5" s="89" t="s">
        <v>41</v>
      </c>
      <c r="E5" s="25"/>
      <c r="F5" s="25"/>
      <c r="G5" s="25"/>
      <c r="H5" s="27" t="s">
        <v>28</v>
      </c>
      <c r="I5" s="89" t="s">
        <v>45</v>
      </c>
      <c r="J5" s="10"/>
    </row>
    <row r="6" spans="1:15" ht="15.75" customHeight="1">
      <c r="A6" s="3"/>
      <c r="B6" s="40"/>
      <c r="C6" s="25"/>
      <c r="D6" s="89" t="s">
        <v>42</v>
      </c>
      <c r="E6" s="25"/>
      <c r="F6" s="25"/>
      <c r="G6" s="25"/>
      <c r="H6" s="27" t="s">
        <v>29</v>
      </c>
      <c r="I6" s="89" t="s">
        <v>46</v>
      </c>
      <c r="J6" s="10"/>
    </row>
    <row r="7" spans="1:15" ht="15.75" customHeight="1">
      <c r="A7" s="3"/>
      <c r="B7" s="41"/>
      <c r="C7" s="90" t="s">
        <v>44</v>
      </c>
      <c r="D7" s="78" t="s">
        <v>43</v>
      </c>
      <c r="E7" s="33"/>
      <c r="F7" s="33"/>
      <c r="G7" s="33"/>
      <c r="H7" s="35"/>
      <c r="I7" s="33"/>
      <c r="J7" s="50"/>
    </row>
    <row r="8" spans="1:15">
      <c r="A8" s="3"/>
      <c r="B8" s="46" t="s">
        <v>17</v>
      </c>
      <c r="C8" s="4"/>
      <c r="D8" s="34" t="s">
        <v>47</v>
      </c>
      <c r="E8" s="4"/>
      <c r="F8" s="4"/>
      <c r="G8" s="44"/>
      <c r="H8" s="27" t="s">
        <v>28</v>
      </c>
      <c r="I8" s="32" t="s">
        <v>51</v>
      </c>
      <c r="J8" s="10"/>
    </row>
    <row r="9" spans="1:15">
      <c r="A9" s="3"/>
      <c r="B9" s="3"/>
      <c r="C9" s="4"/>
      <c r="D9" s="34" t="s">
        <v>48</v>
      </c>
      <c r="E9" s="4"/>
      <c r="F9" s="4"/>
      <c r="G9" s="44"/>
      <c r="H9" s="27" t="s">
        <v>29</v>
      </c>
      <c r="I9" s="32" t="s">
        <v>52</v>
      </c>
      <c r="J9" s="10"/>
    </row>
    <row r="10" spans="1:15">
      <c r="A10" s="3"/>
      <c r="B10" s="51"/>
      <c r="C10" s="26" t="s">
        <v>50</v>
      </c>
      <c r="D10" s="45" t="s">
        <v>49</v>
      </c>
      <c r="E10" s="54"/>
      <c r="F10" s="54"/>
      <c r="G10" s="52"/>
      <c r="H10" s="52"/>
      <c r="I10" s="53"/>
      <c r="J10" s="50"/>
    </row>
    <row r="11" spans="1:15" ht="24" customHeight="1">
      <c r="A11" s="3"/>
      <c r="B11" s="46" t="s">
        <v>16</v>
      </c>
      <c r="C11" s="4"/>
      <c r="D11" s="192"/>
      <c r="E11" s="192"/>
      <c r="F11" s="192"/>
      <c r="G11" s="192"/>
      <c r="H11" s="27" t="s">
        <v>28</v>
      </c>
      <c r="I11" s="92"/>
      <c r="J11" s="10"/>
    </row>
    <row r="12" spans="1:15" ht="15.75" customHeight="1">
      <c r="A12" s="3"/>
      <c r="B12" s="40"/>
      <c r="C12" s="25"/>
      <c r="D12" s="210"/>
      <c r="E12" s="210"/>
      <c r="F12" s="210"/>
      <c r="G12" s="210"/>
      <c r="H12" s="27" t="s">
        <v>29</v>
      </c>
      <c r="I12" s="92"/>
      <c r="J12" s="10"/>
    </row>
    <row r="13" spans="1:15" ht="15.75" customHeight="1">
      <c r="A13" s="3"/>
      <c r="B13" s="41"/>
      <c r="C13" s="91"/>
      <c r="D13" s="211"/>
      <c r="E13" s="211"/>
      <c r="F13" s="211"/>
      <c r="G13" s="211"/>
      <c r="H13" s="28"/>
      <c r="I13" s="33"/>
      <c r="J13" s="50"/>
    </row>
    <row r="14" spans="1:15">
      <c r="A14" s="3"/>
      <c r="B14" s="65" t="s">
        <v>18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3"/>
      <c r="B15" s="51" t="s">
        <v>26</v>
      </c>
      <c r="C15" s="71"/>
      <c r="D15" s="52"/>
      <c r="E15" s="191"/>
      <c r="F15" s="191"/>
      <c r="G15" s="208"/>
      <c r="H15" s="208"/>
      <c r="I15" s="208" t="s">
        <v>25</v>
      </c>
      <c r="J15" s="209"/>
    </row>
    <row r="16" spans="1:15" ht="23.25" customHeight="1">
      <c r="A16" s="119" t="s">
        <v>20</v>
      </c>
      <c r="B16" s="120" t="s">
        <v>20</v>
      </c>
      <c r="C16" s="57"/>
      <c r="D16" s="58"/>
      <c r="E16" s="188"/>
      <c r="F16" s="189"/>
      <c r="G16" s="188"/>
      <c r="H16" s="189"/>
      <c r="I16" s="188">
        <f>SUMIF(F42:F50,A16,I42:I50)+SUMIF(F42:F50,"PSU",I42:I50)</f>
        <v>0</v>
      </c>
      <c r="J16" s="190"/>
    </row>
    <row r="17" spans="1:10" ht="23.25" customHeight="1">
      <c r="A17" s="119" t="s">
        <v>21</v>
      </c>
      <c r="B17" s="120" t="s">
        <v>21</v>
      </c>
      <c r="C17" s="57"/>
      <c r="D17" s="58"/>
      <c r="E17" s="188"/>
      <c r="F17" s="189"/>
      <c r="G17" s="188"/>
      <c r="H17" s="189"/>
      <c r="I17" s="188">
        <f>SUMIF(F42:F50,A17,I42:I50)</f>
        <v>0</v>
      </c>
      <c r="J17" s="190"/>
    </row>
    <row r="18" spans="1:10" ht="23.25" customHeight="1">
      <c r="A18" s="119" t="s">
        <v>22</v>
      </c>
      <c r="B18" s="120" t="s">
        <v>22</v>
      </c>
      <c r="C18" s="57"/>
      <c r="D18" s="58"/>
      <c r="E18" s="188"/>
      <c r="F18" s="189"/>
      <c r="G18" s="188"/>
      <c r="H18" s="189"/>
      <c r="I18" s="188">
        <f>SUMIF(F42:F50,A18,I42:I50)</f>
        <v>0</v>
      </c>
      <c r="J18" s="190"/>
    </row>
    <row r="19" spans="1:10" ht="23.25" customHeight="1">
      <c r="A19" s="119" t="s">
        <v>72</v>
      </c>
      <c r="B19" s="120" t="s">
        <v>23</v>
      </c>
      <c r="C19" s="57"/>
      <c r="D19" s="58"/>
      <c r="E19" s="188"/>
      <c r="F19" s="189"/>
      <c r="G19" s="188"/>
      <c r="H19" s="189"/>
      <c r="I19" s="188">
        <f>SUMIF(F42:F50,A19,I42:I50)</f>
        <v>0</v>
      </c>
      <c r="J19" s="190"/>
    </row>
    <row r="20" spans="1:10" ht="23.25" customHeight="1">
      <c r="A20" s="119" t="s">
        <v>73</v>
      </c>
      <c r="B20" s="120" t="s">
        <v>24</v>
      </c>
      <c r="C20" s="57"/>
      <c r="D20" s="58"/>
      <c r="E20" s="188"/>
      <c r="F20" s="189"/>
      <c r="G20" s="188"/>
      <c r="H20" s="189"/>
      <c r="I20" s="188">
        <f>SUMIF(F42:F50,A20,I42:I50)</f>
        <v>0</v>
      </c>
      <c r="J20" s="190"/>
    </row>
    <row r="21" spans="1:10" ht="23.25" customHeight="1">
      <c r="A21" s="3"/>
      <c r="B21" s="73" t="s">
        <v>25</v>
      </c>
      <c r="C21" s="74"/>
      <c r="D21" s="75"/>
      <c r="E21" s="198"/>
      <c r="F21" s="207"/>
      <c r="G21" s="198"/>
      <c r="H21" s="207"/>
      <c r="I21" s="198">
        <f>SUM(I16:J20)</f>
        <v>0</v>
      </c>
      <c r="J21" s="199"/>
    </row>
    <row r="22" spans="1:10" ht="33" customHeight="1">
      <c r="A22" s="3"/>
      <c r="B22" s="64" t="s">
        <v>27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3"/>
      <c r="B23" s="56" t="s">
        <v>11</v>
      </c>
      <c r="C23" s="57"/>
      <c r="D23" s="58"/>
      <c r="E23" s="59">
        <v>15</v>
      </c>
      <c r="F23" s="60" t="s">
        <v>0</v>
      </c>
      <c r="G23" s="196">
        <v>0</v>
      </c>
      <c r="H23" s="197"/>
      <c r="I23" s="197"/>
      <c r="J23" s="61" t="str">
        <f t="shared" ref="J23:J27" si="0">Mena</f>
        <v>CZK</v>
      </c>
    </row>
    <row r="24" spans="1:10" ht="23.25" customHeight="1">
      <c r="A24" s="3"/>
      <c r="B24" s="56" t="s">
        <v>12</v>
      </c>
      <c r="C24" s="57"/>
      <c r="D24" s="58"/>
      <c r="E24" s="59">
        <f>SazbaDPH1</f>
        <v>15</v>
      </c>
      <c r="F24" s="60" t="s">
        <v>0</v>
      </c>
      <c r="G24" s="194">
        <f>ZakladDPHSni*SazbaDPH1/100</f>
        <v>0</v>
      </c>
      <c r="H24" s="195"/>
      <c r="I24" s="195"/>
      <c r="J24" s="61" t="str">
        <f t="shared" si="0"/>
        <v>CZK</v>
      </c>
    </row>
    <row r="25" spans="1:10" ht="23.25" customHeight="1">
      <c r="A25" s="3"/>
      <c r="B25" s="56" t="s">
        <v>13</v>
      </c>
      <c r="C25" s="57"/>
      <c r="D25" s="58"/>
      <c r="E25" s="59">
        <v>21</v>
      </c>
      <c r="F25" s="60" t="s">
        <v>0</v>
      </c>
      <c r="G25" s="196">
        <f>I21</f>
        <v>0</v>
      </c>
      <c r="H25" s="197"/>
      <c r="I25" s="197"/>
      <c r="J25" s="61" t="str">
        <f t="shared" si="0"/>
        <v>CZK</v>
      </c>
    </row>
    <row r="26" spans="1:10" ht="23.25" customHeight="1">
      <c r="A26" s="3"/>
      <c r="B26" s="48" t="s">
        <v>14</v>
      </c>
      <c r="C26" s="21"/>
      <c r="D26" s="17"/>
      <c r="E26" s="42">
        <f>SazbaDPH2</f>
        <v>21</v>
      </c>
      <c r="F26" s="43" t="s">
        <v>0</v>
      </c>
      <c r="G26" s="203">
        <f>ZakladDPHZakl*SazbaDPH2/100</f>
        <v>0</v>
      </c>
      <c r="H26" s="204"/>
      <c r="I26" s="204"/>
      <c r="J26" s="55" t="str">
        <f t="shared" si="0"/>
        <v>CZK</v>
      </c>
    </row>
    <row r="27" spans="1:10" ht="23.25" customHeight="1" thickBot="1">
      <c r="A27" s="3"/>
      <c r="B27" s="47" t="s">
        <v>4</v>
      </c>
      <c r="C27" s="19"/>
      <c r="D27" s="22"/>
      <c r="E27" s="19"/>
      <c r="F27" s="20"/>
      <c r="G27" s="205">
        <f>0</f>
        <v>0</v>
      </c>
      <c r="H27" s="205"/>
      <c r="I27" s="205"/>
      <c r="J27" s="62" t="str">
        <f t="shared" si="0"/>
        <v>CZK</v>
      </c>
    </row>
    <row r="28" spans="1:10" ht="27.75" customHeight="1" thickBot="1">
      <c r="A28" s="3"/>
      <c r="B28" s="95" t="s">
        <v>30</v>
      </c>
      <c r="C28" s="96"/>
      <c r="D28" s="96"/>
      <c r="E28" s="96"/>
      <c r="F28" s="96"/>
      <c r="G28" s="206">
        <f>ZakladDPHSni+DPHSni+ZakladDPHZakl+DPHZakl+Zaokrouhleni</f>
        <v>0</v>
      </c>
      <c r="H28" s="206"/>
      <c r="I28" s="206"/>
      <c r="J28" s="97" t="s">
        <v>53</v>
      </c>
    </row>
    <row r="29" spans="1:10" ht="12.75" customHeight="1">
      <c r="A29" s="3"/>
      <c r="B29" s="3"/>
      <c r="C29" s="4"/>
      <c r="D29" s="4"/>
      <c r="E29" s="4"/>
      <c r="F29" s="4"/>
      <c r="G29" s="44"/>
      <c r="H29" s="4"/>
      <c r="I29" s="44"/>
      <c r="J29" s="11"/>
    </row>
    <row r="30" spans="1:10" ht="30" customHeight="1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18.75" customHeight="1">
      <c r="A31" s="3"/>
      <c r="B31" s="23"/>
      <c r="C31" s="18" t="s">
        <v>10</v>
      </c>
      <c r="D31" s="38"/>
      <c r="E31" s="38"/>
      <c r="F31" s="18" t="s">
        <v>9</v>
      </c>
      <c r="G31" s="38"/>
      <c r="H31" s="39">
        <f ca="1">TODAY()</f>
        <v>43759</v>
      </c>
      <c r="I31" s="38"/>
      <c r="J31" s="11"/>
    </row>
    <row r="32" spans="1:10" ht="47.25" customHeight="1">
      <c r="A32" s="3"/>
      <c r="B32" s="3"/>
      <c r="C32" s="4"/>
      <c r="D32" s="4"/>
      <c r="E32" s="4"/>
      <c r="F32" s="4"/>
      <c r="G32" s="44"/>
      <c r="H32" s="4"/>
      <c r="I32" s="44"/>
      <c r="J32" s="11"/>
    </row>
    <row r="33" spans="1:10" s="36" customFormat="1" ht="18.75" customHeight="1">
      <c r="A33" s="29"/>
      <c r="B33" s="29"/>
      <c r="C33" s="30"/>
      <c r="D33" s="24"/>
      <c r="E33" s="24"/>
      <c r="F33" s="30"/>
      <c r="G33" s="31"/>
      <c r="H33" s="24"/>
      <c r="I33" s="31"/>
      <c r="J33" s="37"/>
    </row>
    <row r="34" spans="1:10" ht="12.75" customHeight="1">
      <c r="A34" s="3"/>
      <c r="B34" s="3"/>
      <c r="C34" s="4"/>
      <c r="D34" s="193" t="s">
        <v>2</v>
      </c>
      <c r="E34" s="193"/>
      <c r="F34" s="4"/>
      <c r="G34" s="44"/>
      <c r="H34" s="12" t="s">
        <v>3</v>
      </c>
      <c r="I34" s="44"/>
      <c r="J34" s="11"/>
    </row>
    <row r="35" spans="1:10" ht="13.5" customHeight="1" thickBot="1">
      <c r="A35" s="13"/>
      <c r="B35" s="13"/>
      <c r="C35" s="14"/>
      <c r="D35" s="14"/>
      <c r="E35" s="14"/>
      <c r="F35" s="14"/>
      <c r="G35" s="15"/>
      <c r="H35" s="14"/>
      <c r="I35" s="15"/>
      <c r="J35" s="16"/>
    </row>
    <row r="39" spans="1:10" ht="15.75">
      <c r="B39" s="98" t="s">
        <v>54</v>
      </c>
    </row>
    <row r="41" spans="1:10" ht="25.5" customHeight="1">
      <c r="A41" s="99"/>
      <c r="B41" s="103" t="s">
        <v>15</v>
      </c>
      <c r="C41" s="103" t="s">
        <v>5</v>
      </c>
      <c r="D41" s="104"/>
      <c r="E41" s="104"/>
      <c r="F41" s="107" t="s">
        <v>55</v>
      </c>
      <c r="G41" s="107"/>
      <c r="H41" s="107"/>
      <c r="I41" s="181" t="s">
        <v>25</v>
      </c>
      <c r="J41" s="181"/>
    </row>
    <row r="42" spans="1:10" ht="25.5" customHeight="1">
      <c r="A42" s="100"/>
      <c r="B42" s="108" t="s">
        <v>56</v>
      </c>
      <c r="C42" s="183" t="s">
        <v>57</v>
      </c>
      <c r="D42" s="184"/>
      <c r="E42" s="184"/>
      <c r="F42" s="110" t="s">
        <v>20</v>
      </c>
      <c r="G42" s="111"/>
      <c r="H42" s="111"/>
      <c r="I42" s="182">
        <f>'Rozpočet Pol'!G6</f>
        <v>0</v>
      </c>
      <c r="J42" s="182"/>
    </row>
    <row r="43" spans="1:10" ht="25.5" customHeight="1">
      <c r="A43" s="100"/>
      <c r="B43" s="102" t="s">
        <v>58</v>
      </c>
      <c r="C43" s="179" t="s">
        <v>59</v>
      </c>
      <c r="D43" s="180"/>
      <c r="E43" s="180"/>
      <c r="F43" s="112" t="s">
        <v>20</v>
      </c>
      <c r="G43" s="113"/>
      <c r="H43" s="113"/>
      <c r="I43" s="178">
        <f>'Rozpočet Pol'!G35</f>
        <v>0</v>
      </c>
      <c r="J43" s="178"/>
    </row>
    <row r="44" spans="1:10" ht="25.5" customHeight="1">
      <c r="A44" s="100"/>
      <c r="B44" s="102" t="s">
        <v>60</v>
      </c>
      <c r="C44" s="179" t="s">
        <v>61</v>
      </c>
      <c r="D44" s="180"/>
      <c r="E44" s="180"/>
      <c r="F44" s="112" t="s">
        <v>20</v>
      </c>
      <c r="G44" s="113"/>
      <c r="H44" s="113"/>
      <c r="I44" s="178">
        <f>'Rozpočet Pol'!G63</f>
        <v>0</v>
      </c>
      <c r="J44" s="178"/>
    </row>
    <row r="45" spans="1:10" ht="25.5" customHeight="1">
      <c r="A45" s="100"/>
      <c r="B45" s="102" t="s">
        <v>62</v>
      </c>
      <c r="C45" s="179" t="s">
        <v>63</v>
      </c>
      <c r="D45" s="180"/>
      <c r="E45" s="180"/>
      <c r="F45" s="112" t="s">
        <v>20</v>
      </c>
      <c r="G45" s="113"/>
      <c r="H45" s="113"/>
      <c r="I45" s="178">
        <f>'Rozpočet Pol'!G71</f>
        <v>0</v>
      </c>
      <c r="J45" s="178"/>
    </row>
    <row r="46" spans="1:10" ht="25.5" customHeight="1">
      <c r="A46" s="100"/>
      <c r="B46" s="102" t="s">
        <v>64</v>
      </c>
      <c r="C46" s="179" t="s">
        <v>65</v>
      </c>
      <c r="D46" s="180"/>
      <c r="E46" s="180"/>
      <c r="F46" s="112" t="s">
        <v>20</v>
      </c>
      <c r="G46" s="113"/>
      <c r="H46" s="113"/>
      <c r="I46" s="178">
        <f>'Rozpočet Pol'!G90</f>
        <v>0</v>
      </c>
      <c r="J46" s="178"/>
    </row>
    <row r="47" spans="1:10" ht="25.5" customHeight="1">
      <c r="A47" s="100"/>
      <c r="B47" s="102" t="s">
        <v>66</v>
      </c>
      <c r="C47" s="179" t="s">
        <v>67</v>
      </c>
      <c r="D47" s="180"/>
      <c r="E47" s="180"/>
      <c r="F47" s="112" t="s">
        <v>20</v>
      </c>
      <c r="G47" s="113"/>
      <c r="H47" s="113"/>
      <c r="I47" s="178">
        <f>'Rozpočet Pol'!G97</f>
        <v>0</v>
      </c>
      <c r="J47" s="178"/>
    </row>
    <row r="48" spans="1:10" ht="25.5" customHeight="1">
      <c r="A48" s="100"/>
      <c r="B48" s="102" t="s">
        <v>68</v>
      </c>
      <c r="C48" s="179" t="s">
        <v>69</v>
      </c>
      <c r="D48" s="180"/>
      <c r="E48" s="180"/>
      <c r="F48" s="112" t="s">
        <v>21</v>
      </c>
      <c r="G48" s="113"/>
      <c r="H48" s="113"/>
      <c r="I48" s="178">
        <f>'Rozpočet Pol'!G99</f>
        <v>0</v>
      </c>
      <c r="J48" s="178"/>
    </row>
    <row r="49" spans="1:10" ht="25.5" customHeight="1">
      <c r="A49" s="100"/>
      <c r="B49" s="102" t="s">
        <v>70</v>
      </c>
      <c r="C49" s="179" t="s">
        <v>71</v>
      </c>
      <c r="D49" s="180"/>
      <c r="E49" s="180"/>
      <c r="F49" s="112" t="s">
        <v>21</v>
      </c>
      <c r="G49" s="113"/>
      <c r="H49" s="113"/>
      <c r="I49" s="178">
        <f>'Rozpočet Pol'!G120</f>
        <v>0</v>
      </c>
      <c r="J49" s="178"/>
    </row>
    <row r="50" spans="1:10" ht="25.5" customHeight="1">
      <c r="A50" s="100"/>
      <c r="B50" s="109" t="s">
        <v>72</v>
      </c>
      <c r="C50" s="175" t="s">
        <v>23</v>
      </c>
      <c r="D50" s="176"/>
      <c r="E50" s="176"/>
      <c r="F50" s="114" t="s">
        <v>72</v>
      </c>
      <c r="G50" s="115"/>
      <c r="H50" s="115"/>
      <c r="I50" s="174">
        <f>'Rozpočet Pol'!G167</f>
        <v>0</v>
      </c>
      <c r="J50" s="174"/>
    </row>
    <row r="51" spans="1:10" ht="25.5" customHeight="1">
      <c r="A51" s="101"/>
      <c r="B51" s="105" t="s">
        <v>1</v>
      </c>
      <c r="C51" s="105"/>
      <c r="D51" s="106"/>
      <c r="E51" s="106"/>
      <c r="F51" s="116"/>
      <c r="G51" s="117"/>
      <c r="H51" s="117"/>
      <c r="I51" s="177">
        <f>SUM(I42:I50)</f>
        <v>0</v>
      </c>
      <c r="J51" s="177"/>
    </row>
    <row r="52" spans="1:10">
      <c r="F52" s="118"/>
      <c r="G52" s="94"/>
      <c r="H52" s="118"/>
      <c r="I52" s="94"/>
      <c r="J52" s="94"/>
    </row>
    <row r="53" spans="1:10">
      <c r="F53" s="118"/>
      <c r="G53" s="94"/>
      <c r="H53" s="118"/>
      <c r="I53" s="94"/>
      <c r="J53" s="94"/>
    </row>
    <row r="54" spans="1:10">
      <c r="F54" s="118"/>
      <c r="G54" s="94"/>
      <c r="H54" s="118"/>
      <c r="I54" s="94"/>
      <c r="J5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28:I28"/>
    <mergeCell ref="G25:I25"/>
    <mergeCell ref="I16:J16"/>
    <mergeCell ref="I19:J19"/>
    <mergeCell ref="E21:F21"/>
    <mergeCell ref="G21:H21"/>
    <mergeCell ref="G15:H15"/>
    <mergeCell ref="I15:J15"/>
    <mergeCell ref="E16:F16"/>
    <mergeCell ref="D12:G12"/>
    <mergeCell ref="D13:G13"/>
    <mergeCell ref="D3:J3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1:J41"/>
    <mergeCell ref="I42:J42"/>
    <mergeCell ref="C42:E42"/>
    <mergeCell ref="I43:J43"/>
    <mergeCell ref="C43:E43"/>
    <mergeCell ref="I44:J44"/>
    <mergeCell ref="C44:E44"/>
    <mergeCell ref="I45:J45"/>
    <mergeCell ref="C45:E45"/>
    <mergeCell ref="I46:J46"/>
    <mergeCell ref="C46:E46"/>
    <mergeCell ref="I50:J50"/>
    <mergeCell ref="C50:E50"/>
    <mergeCell ref="I51:J51"/>
    <mergeCell ref="I47:J47"/>
    <mergeCell ref="C47:E47"/>
    <mergeCell ref="I48:J48"/>
    <mergeCell ref="C48:E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15" t="s">
        <v>6</v>
      </c>
      <c r="B1" s="215"/>
      <c r="C1" s="216"/>
      <c r="D1" s="215"/>
      <c r="E1" s="215"/>
      <c r="F1" s="215"/>
      <c r="G1" s="215"/>
    </row>
    <row r="2" spans="1:7" ht="24.95" customHeight="1">
      <c r="A2" s="77" t="s">
        <v>35</v>
      </c>
      <c r="B2" s="76"/>
      <c r="C2" s="217"/>
      <c r="D2" s="217"/>
      <c r="E2" s="217"/>
      <c r="F2" s="217"/>
      <c r="G2" s="218"/>
    </row>
    <row r="3" spans="1:7" ht="24.95" hidden="1" customHeight="1">
      <c r="A3" s="77" t="s">
        <v>7</v>
      </c>
      <c r="B3" s="76"/>
      <c r="C3" s="217"/>
      <c r="D3" s="217"/>
      <c r="E3" s="217"/>
      <c r="F3" s="217"/>
      <c r="G3" s="218"/>
    </row>
    <row r="4" spans="1:7" ht="24.95" hidden="1" customHeight="1">
      <c r="A4" s="77" t="s">
        <v>8</v>
      </c>
      <c r="B4" s="76"/>
      <c r="C4" s="217"/>
      <c r="D4" s="217"/>
      <c r="E4" s="217"/>
      <c r="F4" s="217"/>
      <c r="G4" s="218"/>
    </row>
    <row r="5" spans="1:7" hidden="1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V185"/>
  <sheetViews>
    <sheetView workbookViewId="0">
      <selection activeCell="F36" sqref="F36"/>
    </sheetView>
  </sheetViews>
  <sheetFormatPr defaultRowHeight="12.75" outlineLevelRow="1"/>
  <cols>
    <col min="1" max="1" width="4.140625" customWidth="1"/>
    <col min="2" max="2" width="14.42578125" style="93" customWidth="1"/>
    <col min="3" max="3" width="38.140625" style="93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10" max="10" width="10.140625" customWidth="1"/>
    <col min="17" max="27" width="0" hidden="1" customWidth="1"/>
  </cols>
  <sheetData>
    <row r="1" spans="1:48" ht="15.75" customHeight="1">
      <c r="A1" s="219" t="s">
        <v>6</v>
      </c>
      <c r="B1" s="219"/>
      <c r="C1" s="219"/>
      <c r="D1" s="219"/>
      <c r="E1" s="219"/>
      <c r="F1" s="219"/>
      <c r="G1" s="219"/>
      <c r="S1" t="s">
        <v>75</v>
      </c>
    </row>
    <row r="2" spans="1:48" ht="24.95" customHeight="1">
      <c r="A2" s="123" t="s">
        <v>74</v>
      </c>
      <c r="B2" s="121"/>
      <c r="C2" s="220" t="s">
        <v>40</v>
      </c>
      <c r="D2" s="221"/>
      <c r="E2" s="221"/>
      <c r="F2" s="221"/>
      <c r="G2" s="222"/>
      <c r="S2" t="s">
        <v>76</v>
      </c>
    </row>
    <row r="3" spans="1:48" ht="24.95" customHeight="1">
      <c r="A3" s="124" t="s">
        <v>7</v>
      </c>
      <c r="B3" s="122"/>
      <c r="C3" s="223" t="s">
        <v>37</v>
      </c>
      <c r="D3" s="224"/>
      <c r="E3" s="224"/>
      <c r="F3" s="224"/>
      <c r="G3" s="225"/>
      <c r="S3" t="s">
        <v>77</v>
      </c>
    </row>
    <row r="5" spans="1:48" ht="25.5">
      <c r="A5" s="129" t="s">
        <v>78</v>
      </c>
      <c r="B5" s="130" t="s">
        <v>79</v>
      </c>
      <c r="C5" s="130" t="s">
        <v>80</v>
      </c>
      <c r="D5" s="129" t="s">
        <v>81</v>
      </c>
      <c r="E5" s="129" t="s">
        <v>82</v>
      </c>
      <c r="F5" s="125" t="s">
        <v>83</v>
      </c>
      <c r="G5" s="145" t="s">
        <v>25</v>
      </c>
      <c r="H5" s="146" t="s">
        <v>84</v>
      </c>
      <c r="I5" s="146" t="s">
        <v>85</v>
      </c>
      <c r="J5" s="146" t="s">
        <v>86</v>
      </c>
    </row>
    <row r="6" spans="1:48">
      <c r="A6" s="147" t="s">
        <v>87</v>
      </c>
      <c r="B6" s="148" t="s">
        <v>56</v>
      </c>
      <c r="C6" s="149" t="s">
        <v>57</v>
      </c>
      <c r="D6" s="150"/>
      <c r="E6" s="151"/>
      <c r="F6" s="152"/>
      <c r="G6" s="152">
        <f>SUM(G7:G34)</f>
        <v>0</v>
      </c>
      <c r="H6" s="152"/>
      <c r="I6" s="152">
        <f>SUM(I7:I34)</f>
        <v>0</v>
      </c>
      <c r="J6" s="131"/>
      <c r="S6" t="s">
        <v>88</v>
      </c>
    </row>
    <row r="7" spans="1:48" outlineLevel="1">
      <c r="A7" s="127">
        <v>1</v>
      </c>
      <c r="B7" s="132" t="s">
        <v>89</v>
      </c>
      <c r="C7" s="164" t="s">
        <v>90</v>
      </c>
      <c r="D7" s="134" t="s">
        <v>91</v>
      </c>
      <c r="E7" s="139">
        <v>2.6649999999999998E-3</v>
      </c>
      <c r="F7" s="142"/>
      <c r="G7" s="143">
        <f>ROUND(E7*F7,2)</f>
        <v>0</v>
      </c>
      <c r="H7" s="143">
        <v>0</v>
      </c>
      <c r="I7" s="143">
        <f>ROUND(E7*H7,5)</f>
        <v>0</v>
      </c>
      <c r="J7" s="172" t="s">
        <v>290</v>
      </c>
      <c r="K7" s="126"/>
      <c r="L7" s="126"/>
      <c r="M7" s="126"/>
      <c r="N7" s="126"/>
      <c r="O7" s="126"/>
      <c r="P7" s="126"/>
      <c r="Q7" s="126"/>
      <c r="R7" s="126"/>
      <c r="S7" s="126" t="s">
        <v>92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</row>
    <row r="8" spans="1:48" outlineLevel="1">
      <c r="A8" s="127"/>
      <c r="B8" s="132"/>
      <c r="C8" s="165" t="s">
        <v>93</v>
      </c>
      <c r="D8" s="136"/>
      <c r="E8" s="140"/>
      <c r="F8" s="143"/>
      <c r="G8" s="143"/>
      <c r="H8" s="143"/>
      <c r="I8" s="143"/>
      <c r="J8" s="135"/>
      <c r="K8" s="126"/>
      <c r="L8" s="126"/>
      <c r="M8" s="126"/>
      <c r="N8" s="126"/>
      <c r="O8" s="126"/>
      <c r="P8" s="126"/>
      <c r="Q8" s="126"/>
      <c r="R8" s="126"/>
      <c r="S8" s="126" t="s">
        <v>94</v>
      </c>
      <c r="T8" s="126">
        <v>0</v>
      </c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</row>
    <row r="9" spans="1:48" outlineLevel="1">
      <c r="A9" s="127"/>
      <c r="B9" s="132"/>
      <c r="C9" s="165" t="s">
        <v>95</v>
      </c>
      <c r="D9" s="136"/>
      <c r="E9" s="140">
        <v>1.175E-3</v>
      </c>
      <c r="F9" s="143"/>
      <c r="G9" s="143"/>
      <c r="H9" s="143"/>
      <c r="I9" s="143"/>
      <c r="J9" s="135"/>
      <c r="K9" s="126"/>
      <c r="L9" s="126"/>
      <c r="M9" s="126"/>
      <c r="N9" s="126"/>
      <c r="O9" s="126"/>
      <c r="P9" s="126"/>
      <c r="Q9" s="126"/>
      <c r="R9" s="126"/>
      <c r="S9" s="126" t="s">
        <v>94</v>
      </c>
      <c r="T9" s="126">
        <v>0</v>
      </c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</row>
    <row r="10" spans="1:48" outlineLevel="1">
      <c r="A10" s="127"/>
      <c r="B10" s="132"/>
      <c r="C10" s="165" t="s">
        <v>96</v>
      </c>
      <c r="D10" s="136"/>
      <c r="E10" s="140">
        <v>1.49E-3</v>
      </c>
      <c r="F10" s="143"/>
      <c r="G10" s="143"/>
      <c r="H10" s="143"/>
      <c r="I10" s="143"/>
      <c r="J10" s="135"/>
      <c r="K10" s="126"/>
      <c r="L10" s="126"/>
      <c r="M10" s="126"/>
      <c r="N10" s="126"/>
      <c r="O10" s="126"/>
      <c r="P10" s="126"/>
      <c r="Q10" s="126"/>
      <c r="R10" s="126"/>
      <c r="S10" s="126" t="s">
        <v>94</v>
      </c>
      <c r="T10" s="126">
        <v>0</v>
      </c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</row>
    <row r="11" spans="1:48" outlineLevel="1">
      <c r="A11" s="127">
        <v>2</v>
      </c>
      <c r="B11" s="132" t="s">
        <v>97</v>
      </c>
      <c r="C11" s="164" t="s">
        <v>98</v>
      </c>
      <c r="D11" s="134" t="s">
        <v>99</v>
      </c>
      <c r="E11" s="139">
        <v>23.097600000000003</v>
      </c>
      <c r="F11" s="142"/>
      <c r="G11" s="143">
        <f>ROUND(E11*F11,2)</f>
        <v>0</v>
      </c>
      <c r="H11" s="143">
        <v>0</v>
      </c>
      <c r="I11" s="143">
        <f>ROUND(E11*H11,5)</f>
        <v>0</v>
      </c>
      <c r="J11" s="172" t="s">
        <v>290</v>
      </c>
      <c r="K11" s="126"/>
      <c r="L11" s="126"/>
      <c r="M11" s="126"/>
      <c r="N11" s="126"/>
      <c r="O11" s="126"/>
      <c r="P11" s="126"/>
      <c r="Q11" s="126"/>
      <c r="R11" s="126"/>
      <c r="S11" s="126" t="s">
        <v>92</v>
      </c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</row>
    <row r="12" spans="1:48" outlineLevel="1">
      <c r="A12" s="127"/>
      <c r="B12" s="132"/>
      <c r="C12" s="165" t="s">
        <v>100</v>
      </c>
      <c r="D12" s="136"/>
      <c r="E12" s="140"/>
      <c r="F12" s="143"/>
      <c r="G12" s="143"/>
      <c r="H12" s="143"/>
      <c r="I12" s="143"/>
      <c r="J12" s="135"/>
      <c r="K12" s="126"/>
      <c r="L12" s="126"/>
      <c r="M12" s="126"/>
      <c r="N12" s="126"/>
      <c r="O12" s="126"/>
      <c r="P12" s="126"/>
      <c r="Q12" s="126"/>
      <c r="R12" s="126"/>
      <c r="S12" s="126" t="s">
        <v>94</v>
      </c>
      <c r="T12" s="126">
        <v>0</v>
      </c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</row>
    <row r="13" spans="1:48" ht="22.5" outlineLevel="1">
      <c r="A13" s="127"/>
      <c r="B13" s="132"/>
      <c r="C13" s="165" t="s">
        <v>101</v>
      </c>
      <c r="D13" s="136"/>
      <c r="E13" s="140">
        <v>8.2760999999999996</v>
      </c>
      <c r="F13" s="143"/>
      <c r="G13" s="143"/>
      <c r="H13" s="143"/>
      <c r="I13" s="143"/>
      <c r="J13" s="135"/>
      <c r="K13" s="126"/>
      <c r="L13" s="126"/>
      <c r="M13" s="126"/>
      <c r="N13" s="126"/>
      <c r="O13" s="126"/>
      <c r="P13" s="126"/>
      <c r="Q13" s="126"/>
      <c r="R13" s="126"/>
      <c r="S13" s="126" t="s">
        <v>94</v>
      </c>
      <c r="T13" s="126">
        <v>0</v>
      </c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</row>
    <row r="14" spans="1:48" ht="22.5" outlineLevel="1">
      <c r="A14" s="127"/>
      <c r="B14" s="132"/>
      <c r="C14" s="165" t="s">
        <v>102</v>
      </c>
      <c r="D14" s="136"/>
      <c r="E14" s="140">
        <v>9.0079999999999991</v>
      </c>
      <c r="F14" s="143"/>
      <c r="G14" s="143"/>
      <c r="H14" s="143"/>
      <c r="I14" s="143"/>
      <c r="J14" s="135"/>
      <c r="K14" s="126"/>
      <c r="L14" s="126"/>
      <c r="M14" s="126"/>
      <c r="N14" s="126"/>
      <c r="O14" s="126"/>
      <c r="P14" s="126"/>
      <c r="Q14" s="126"/>
      <c r="R14" s="126"/>
      <c r="S14" s="126" t="s">
        <v>94</v>
      </c>
      <c r="T14" s="126">
        <v>0</v>
      </c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</row>
    <row r="15" spans="1:48" outlineLevel="1">
      <c r="A15" s="127"/>
      <c r="B15" s="132"/>
      <c r="C15" s="165" t="s">
        <v>93</v>
      </c>
      <c r="D15" s="136"/>
      <c r="E15" s="140"/>
      <c r="F15" s="143"/>
      <c r="G15" s="143"/>
      <c r="H15" s="143"/>
      <c r="I15" s="143"/>
      <c r="J15" s="135"/>
      <c r="K15" s="126"/>
      <c r="L15" s="126"/>
      <c r="M15" s="126"/>
      <c r="N15" s="126"/>
      <c r="O15" s="126"/>
      <c r="P15" s="126"/>
      <c r="Q15" s="126"/>
      <c r="R15" s="126"/>
      <c r="S15" s="126" t="s">
        <v>94</v>
      </c>
      <c r="T15" s="126">
        <v>0</v>
      </c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</row>
    <row r="16" spans="1:48" outlineLevel="1">
      <c r="A16" s="127"/>
      <c r="B16" s="132"/>
      <c r="C16" s="165" t="s">
        <v>103</v>
      </c>
      <c r="D16" s="136"/>
      <c r="E16" s="140">
        <v>2.3624999999999998</v>
      </c>
      <c r="F16" s="143"/>
      <c r="G16" s="143"/>
      <c r="H16" s="143"/>
      <c r="I16" s="143"/>
      <c r="J16" s="135"/>
      <c r="K16" s="126"/>
      <c r="L16" s="126"/>
      <c r="M16" s="126"/>
      <c r="N16" s="126"/>
      <c r="O16" s="126"/>
      <c r="P16" s="126"/>
      <c r="Q16" s="126"/>
      <c r="R16" s="126"/>
      <c r="S16" s="126" t="s">
        <v>94</v>
      </c>
      <c r="T16" s="126">
        <v>0</v>
      </c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</row>
    <row r="17" spans="1:48" outlineLevel="1">
      <c r="A17" s="127"/>
      <c r="B17" s="132"/>
      <c r="C17" s="165" t="s">
        <v>104</v>
      </c>
      <c r="D17" s="136"/>
      <c r="E17" s="140">
        <v>3.4510000000000001</v>
      </c>
      <c r="F17" s="143"/>
      <c r="G17" s="143"/>
      <c r="H17" s="143"/>
      <c r="I17" s="143"/>
      <c r="J17" s="135"/>
      <c r="K17" s="126"/>
      <c r="L17" s="126"/>
      <c r="M17" s="126"/>
      <c r="N17" s="126"/>
      <c r="O17" s="126"/>
      <c r="P17" s="126"/>
      <c r="Q17" s="126"/>
      <c r="R17" s="126"/>
      <c r="S17" s="126" t="s">
        <v>94</v>
      </c>
      <c r="T17" s="126">
        <v>0</v>
      </c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</row>
    <row r="18" spans="1:48" outlineLevel="1">
      <c r="A18" s="127">
        <v>3</v>
      </c>
      <c r="B18" s="132" t="s">
        <v>105</v>
      </c>
      <c r="C18" s="164" t="s">
        <v>106</v>
      </c>
      <c r="D18" s="134" t="s">
        <v>99</v>
      </c>
      <c r="E18" s="139">
        <v>11.548805</v>
      </c>
      <c r="F18" s="142"/>
      <c r="G18" s="143">
        <f>ROUND(E18*F18,2)</f>
        <v>0</v>
      </c>
      <c r="H18" s="143">
        <v>0</v>
      </c>
      <c r="I18" s="143">
        <f>ROUND(E18*H18,5)</f>
        <v>0</v>
      </c>
      <c r="J18" s="172" t="s">
        <v>290</v>
      </c>
      <c r="K18" s="126"/>
      <c r="L18" s="126"/>
      <c r="M18" s="126"/>
      <c r="N18" s="126"/>
      <c r="O18" s="126"/>
      <c r="P18" s="126"/>
      <c r="Q18" s="126"/>
      <c r="R18" s="126"/>
      <c r="S18" s="126" t="s">
        <v>92</v>
      </c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</row>
    <row r="19" spans="1:48" outlineLevel="1">
      <c r="A19" s="127"/>
      <c r="B19" s="132"/>
      <c r="C19" s="165" t="s">
        <v>107</v>
      </c>
      <c r="D19" s="136"/>
      <c r="E19" s="140">
        <v>11.548805</v>
      </c>
      <c r="F19" s="143"/>
      <c r="G19" s="143"/>
      <c r="H19" s="143"/>
      <c r="I19" s="143"/>
      <c r="J19" s="135"/>
      <c r="K19" s="126"/>
      <c r="L19" s="126"/>
      <c r="M19" s="126"/>
      <c r="N19" s="126"/>
      <c r="O19" s="126"/>
      <c r="P19" s="126"/>
      <c r="Q19" s="126"/>
      <c r="R19" s="126"/>
      <c r="S19" s="126" t="s">
        <v>94</v>
      </c>
      <c r="T19" s="126">
        <v>0</v>
      </c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</row>
    <row r="20" spans="1:48" outlineLevel="1">
      <c r="A20" s="127">
        <v>4</v>
      </c>
      <c r="B20" s="132" t="s">
        <v>108</v>
      </c>
      <c r="C20" s="164" t="s">
        <v>109</v>
      </c>
      <c r="D20" s="134" t="s">
        <v>99</v>
      </c>
      <c r="E20" s="139">
        <v>5.31</v>
      </c>
      <c r="F20" s="142"/>
      <c r="G20" s="143">
        <f>ROUND(E20*F20,2)</f>
        <v>0</v>
      </c>
      <c r="H20" s="143">
        <v>0</v>
      </c>
      <c r="I20" s="143">
        <f>ROUND(E20*H20,5)</f>
        <v>0</v>
      </c>
      <c r="J20" s="172" t="s">
        <v>290</v>
      </c>
      <c r="K20" s="126"/>
      <c r="L20" s="126"/>
      <c r="M20" s="126"/>
      <c r="N20" s="126"/>
      <c r="O20" s="126"/>
      <c r="P20" s="126"/>
      <c r="Q20" s="126"/>
      <c r="R20" s="126"/>
      <c r="S20" s="126" t="s">
        <v>92</v>
      </c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</row>
    <row r="21" spans="1:48" outlineLevel="1">
      <c r="A21" s="127"/>
      <c r="B21" s="132"/>
      <c r="C21" s="165" t="s">
        <v>100</v>
      </c>
      <c r="D21" s="136"/>
      <c r="E21" s="140"/>
      <c r="F21" s="143"/>
      <c r="G21" s="143"/>
      <c r="H21" s="143"/>
      <c r="I21" s="143"/>
      <c r="J21" s="135"/>
      <c r="K21" s="126"/>
      <c r="L21" s="126"/>
      <c r="M21" s="126"/>
      <c r="N21" s="126"/>
      <c r="O21" s="126"/>
      <c r="P21" s="126"/>
      <c r="Q21" s="126"/>
      <c r="R21" s="126"/>
      <c r="S21" s="126" t="s">
        <v>94</v>
      </c>
      <c r="T21" s="126">
        <v>0</v>
      </c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</row>
    <row r="22" spans="1:48" ht="22.5" outlineLevel="1">
      <c r="A22" s="127"/>
      <c r="B22" s="132"/>
      <c r="C22" s="165" t="s">
        <v>110</v>
      </c>
      <c r="D22" s="136"/>
      <c r="E22" s="140">
        <v>2.6549999999999998</v>
      </c>
      <c r="F22" s="143"/>
      <c r="G22" s="143"/>
      <c r="H22" s="143"/>
      <c r="I22" s="143"/>
      <c r="J22" s="135"/>
      <c r="K22" s="126"/>
      <c r="L22" s="126"/>
      <c r="M22" s="126"/>
      <c r="N22" s="126"/>
      <c r="O22" s="126"/>
      <c r="P22" s="126"/>
      <c r="Q22" s="126"/>
      <c r="R22" s="126"/>
      <c r="S22" s="126" t="s">
        <v>94</v>
      </c>
      <c r="T22" s="126">
        <v>0</v>
      </c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</row>
    <row r="23" spans="1:48" ht="22.5" outlineLevel="1">
      <c r="A23" s="127"/>
      <c r="B23" s="132"/>
      <c r="C23" s="165" t="s">
        <v>111</v>
      </c>
      <c r="D23" s="136"/>
      <c r="E23" s="140">
        <v>2.6549999999999998</v>
      </c>
      <c r="F23" s="143"/>
      <c r="G23" s="143"/>
      <c r="H23" s="143"/>
      <c r="I23" s="143"/>
      <c r="J23" s="135"/>
      <c r="K23" s="126"/>
      <c r="L23" s="126"/>
      <c r="M23" s="126"/>
      <c r="N23" s="126"/>
      <c r="O23" s="126"/>
      <c r="P23" s="126"/>
      <c r="Q23" s="126"/>
      <c r="R23" s="126"/>
      <c r="S23" s="126" t="s">
        <v>94</v>
      </c>
      <c r="T23" s="126">
        <v>0</v>
      </c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</row>
    <row r="24" spans="1:48" outlineLevel="1">
      <c r="A24" s="127">
        <v>5</v>
      </c>
      <c r="B24" s="132" t="s">
        <v>112</v>
      </c>
      <c r="C24" s="164" t="s">
        <v>113</v>
      </c>
      <c r="D24" s="134" t="s">
        <v>99</v>
      </c>
      <c r="E24" s="139">
        <v>17.787600000000001</v>
      </c>
      <c r="F24" s="142"/>
      <c r="G24" s="143">
        <f>ROUND(E24*F24,2)</f>
        <v>0</v>
      </c>
      <c r="H24" s="143">
        <v>0</v>
      </c>
      <c r="I24" s="143">
        <f>ROUND(E24*H24,5)</f>
        <v>0</v>
      </c>
      <c r="J24" s="172" t="s">
        <v>290</v>
      </c>
      <c r="K24" s="126"/>
      <c r="L24" s="126"/>
      <c r="M24" s="126"/>
      <c r="N24" s="126"/>
      <c r="O24" s="126"/>
      <c r="P24" s="126"/>
      <c r="Q24" s="126"/>
      <c r="R24" s="126"/>
      <c r="S24" s="126" t="s">
        <v>92</v>
      </c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</row>
    <row r="25" spans="1:48" outlineLevel="1">
      <c r="A25" s="127"/>
      <c r="B25" s="132"/>
      <c r="C25" s="165" t="s">
        <v>114</v>
      </c>
      <c r="D25" s="136"/>
      <c r="E25" s="140">
        <v>17.787600000000001</v>
      </c>
      <c r="F25" s="143"/>
      <c r="G25" s="143"/>
      <c r="H25" s="143"/>
      <c r="I25" s="143"/>
      <c r="J25" s="135"/>
      <c r="K25" s="126"/>
      <c r="L25" s="126"/>
      <c r="M25" s="126"/>
      <c r="N25" s="126"/>
      <c r="O25" s="126"/>
      <c r="P25" s="126"/>
      <c r="Q25" s="126"/>
      <c r="R25" s="126"/>
      <c r="S25" s="126" t="s">
        <v>94</v>
      </c>
      <c r="T25" s="126">
        <v>0</v>
      </c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</row>
    <row r="26" spans="1:48" ht="22.5" outlineLevel="1">
      <c r="A26" s="127">
        <v>6</v>
      </c>
      <c r="B26" s="132" t="s">
        <v>115</v>
      </c>
      <c r="C26" s="164" t="s">
        <v>116</v>
      </c>
      <c r="D26" s="134" t="s">
        <v>99</v>
      </c>
      <c r="E26" s="139">
        <v>17.787600000000001</v>
      </c>
      <c r="F26" s="142"/>
      <c r="G26" s="143">
        <f>ROUND(E26*F26,2)</f>
        <v>0</v>
      </c>
      <c r="H26" s="143">
        <v>0</v>
      </c>
      <c r="I26" s="143">
        <f>ROUND(E26*H26,5)</f>
        <v>0</v>
      </c>
      <c r="J26" s="172" t="s">
        <v>290</v>
      </c>
      <c r="K26" s="126"/>
      <c r="L26" s="126"/>
      <c r="M26" s="126"/>
      <c r="N26" s="126"/>
      <c r="O26" s="126"/>
      <c r="P26" s="126"/>
      <c r="Q26" s="126"/>
      <c r="R26" s="126"/>
      <c r="S26" s="126" t="s">
        <v>92</v>
      </c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</row>
    <row r="27" spans="1:48" outlineLevel="1">
      <c r="A27" s="127">
        <v>7</v>
      </c>
      <c r="B27" s="132" t="s">
        <v>117</v>
      </c>
      <c r="C27" s="164" t="s">
        <v>118</v>
      </c>
      <c r="D27" s="134" t="s">
        <v>99</v>
      </c>
      <c r="E27" s="139">
        <v>177.876</v>
      </c>
      <c r="F27" s="142"/>
      <c r="G27" s="143">
        <f>ROUND(E27*F27,2)</f>
        <v>0</v>
      </c>
      <c r="H27" s="143">
        <v>0</v>
      </c>
      <c r="I27" s="143">
        <f>ROUND(E27*H27,5)</f>
        <v>0</v>
      </c>
      <c r="J27" s="172" t="s">
        <v>290</v>
      </c>
      <c r="K27" s="126"/>
      <c r="L27" s="126"/>
      <c r="M27" s="126"/>
      <c r="N27" s="126"/>
      <c r="O27" s="126"/>
      <c r="P27" s="126"/>
      <c r="Q27" s="126"/>
      <c r="R27" s="126"/>
      <c r="S27" s="126" t="s">
        <v>92</v>
      </c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</row>
    <row r="28" spans="1:48" outlineLevel="1">
      <c r="A28" s="127"/>
      <c r="B28" s="132"/>
      <c r="C28" s="165" t="s">
        <v>119</v>
      </c>
      <c r="D28" s="136"/>
      <c r="E28" s="140">
        <v>177.876</v>
      </c>
      <c r="F28" s="143"/>
      <c r="G28" s="143"/>
      <c r="H28" s="143"/>
      <c r="I28" s="143"/>
      <c r="J28" s="135"/>
      <c r="K28" s="126"/>
      <c r="L28" s="126"/>
      <c r="M28" s="126"/>
      <c r="N28" s="126"/>
      <c r="O28" s="126"/>
      <c r="P28" s="126"/>
      <c r="Q28" s="126"/>
      <c r="R28" s="126"/>
      <c r="S28" s="126" t="s">
        <v>94</v>
      </c>
      <c r="T28" s="126">
        <v>0</v>
      </c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</row>
    <row r="29" spans="1:48" outlineLevel="1">
      <c r="A29" s="127">
        <v>8</v>
      </c>
      <c r="B29" s="132" t="s">
        <v>120</v>
      </c>
      <c r="C29" s="164" t="s">
        <v>121</v>
      </c>
      <c r="D29" s="134" t="s">
        <v>99</v>
      </c>
      <c r="E29" s="139">
        <v>17.787600000000001</v>
      </c>
      <c r="F29" s="142"/>
      <c r="G29" s="143">
        <f>ROUND(E29*F29,2)</f>
        <v>0</v>
      </c>
      <c r="H29" s="143">
        <v>0</v>
      </c>
      <c r="I29" s="143">
        <f>ROUND(E29*H29,5)</f>
        <v>0</v>
      </c>
      <c r="J29" s="172" t="s">
        <v>290</v>
      </c>
      <c r="K29" s="126"/>
      <c r="L29" s="126"/>
      <c r="M29" s="126"/>
      <c r="N29" s="126"/>
      <c r="O29" s="126"/>
      <c r="P29" s="126"/>
      <c r="Q29" s="126"/>
      <c r="R29" s="126"/>
      <c r="S29" s="126" t="s">
        <v>92</v>
      </c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</row>
    <row r="30" spans="1:48" outlineLevel="1">
      <c r="A30" s="127">
        <v>9</v>
      </c>
      <c r="B30" s="132" t="s">
        <v>122</v>
      </c>
      <c r="C30" s="164" t="s">
        <v>123</v>
      </c>
      <c r="D30" s="134" t="s">
        <v>99</v>
      </c>
      <c r="E30" s="139">
        <v>17.787600000000001</v>
      </c>
      <c r="F30" s="142"/>
      <c r="G30" s="143">
        <f>ROUND(E30*F30,2)</f>
        <v>0</v>
      </c>
      <c r="H30" s="143">
        <v>0</v>
      </c>
      <c r="I30" s="143">
        <f>ROUND(E30*H30,5)</f>
        <v>0</v>
      </c>
      <c r="J30" s="172" t="s">
        <v>290</v>
      </c>
      <c r="K30" s="126"/>
      <c r="L30" s="126"/>
      <c r="M30" s="126"/>
      <c r="N30" s="126"/>
      <c r="O30" s="126"/>
      <c r="P30" s="126"/>
      <c r="Q30" s="126"/>
      <c r="R30" s="126"/>
      <c r="S30" s="126" t="s">
        <v>92</v>
      </c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</row>
    <row r="31" spans="1:48" outlineLevel="1">
      <c r="A31" s="127">
        <v>10</v>
      </c>
      <c r="B31" s="132" t="s">
        <v>124</v>
      </c>
      <c r="C31" s="164" t="s">
        <v>125</v>
      </c>
      <c r="D31" s="134" t="s">
        <v>126</v>
      </c>
      <c r="E31" s="139">
        <v>21.65</v>
      </c>
      <c r="F31" s="142"/>
      <c r="G31" s="143">
        <f>ROUND(E31*F31,2)</f>
        <v>0</v>
      </c>
      <c r="H31" s="143">
        <v>0</v>
      </c>
      <c r="I31" s="143">
        <f>ROUND(E31*H31,5)</f>
        <v>0</v>
      </c>
      <c r="J31" s="172" t="s">
        <v>290</v>
      </c>
      <c r="K31" s="126"/>
      <c r="L31" s="126"/>
      <c r="M31" s="126"/>
      <c r="N31" s="126"/>
      <c r="O31" s="126"/>
      <c r="P31" s="126"/>
      <c r="Q31" s="126"/>
      <c r="R31" s="126"/>
      <c r="S31" s="126" t="s">
        <v>92</v>
      </c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</row>
    <row r="32" spans="1:48" outlineLevel="1">
      <c r="A32" s="127"/>
      <c r="B32" s="132"/>
      <c r="C32" s="165" t="s">
        <v>93</v>
      </c>
      <c r="D32" s="136"/>
      <c r="E32" s="140"/>
      <c r="F32" s="143"/>
      <c r="G32" s="143"/>
      <c r="H32" s="143"/>
      <c r="I32" s="143"/>
      <c r="J32" s="135"/>
      <c r="K32" s="126"/>
      <c r="L32" s="126"/>
      <c r="M32" s="126"/>
      <c r="N32" s="126"/>
      <c r="O32" s="126"/>
      <c r="P32" s="126"/>
      <c r="Q32" s="126"/>
      <c r="R32" s="126"/>
      <c r="S32" s="126" t="s">
        <v>94</v>
      </c>
      <c r="T32" s="126">
        <v>0</v>
      </c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</row>
    <row r="33" spans="1:48" outlineLevel="1">
      <c r="A33" s="127"/>
      <c r="B33" s="132"/>
      <c r="C33" s="165" t="s">
        <v>127</v>
      </c>
      <c r="D33" s="136"/>
      <c r="E33" s="140">
        <v>9.25</v>
      </c>
      <c r="F33" s="143"/>
      <c r="G33" s="143"/>
      <c r="H33" s="143"/>
      <c r="I33" s="143"/>
      <c r="J33" s="135"/>
      <c r="K33" s="126"/>
      <c r="L33" s="126"/>
      <c r="M33" s="126"/>
      <c r="N33" s="126"/>
      <c r="O33" s="126"/>
      <c r="P33" s="126"/>
      <c r="Q33" s="126"/>
      <c r="R33" s="126"/>
      <c r="S33" s="126" t="s">
        <v>94</v>
      </c>
      <c r="T33" s="126">
        <v>0</v>
      </c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</row>
    <row r="34" spans="1:48" outlineLevel="1">
      <c r="A34" s="127"/>
      <c r="B34" s="132"/>
      <c r="C34" s="165" t="s">
        <v>128</v>
      </c>
      <c r="D34" s="136"/>
      <c r="E34" s="140">
        <v>12.4</v>
      </c>
      <c r="F34" s="143"/>
      <c r="G34" s="143"/>
      <c r="H34" s="143"/>
      <c r="I34" s="143"/>
      <c r="J34" s="135"/>
      <c r="K34" s="126"/>
      <c r="L34" s="126"/>
      <c r="M34" s="126"/>
      <c r="N34" s="126"/>
      <c r="O34" s="126"/>
      <c r="P34" s="126"/>
      <c r="Q34" s="126"/>
      <c r="R34" s="126"/>
      <c r="S34" s="126" t="s">
        <v>94</v>
      </c>
      <c r="T34" s="126">
        <v>0</v>
      </c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</row>
    <row r="35" spans="1:48">
      <c r="A35" s="128" t="s">
        <v>87</v>
      </c>
      <c r="B35" s="133" t="s">
        <v>58</v>
      </c>
      <c r="C35" s="166" t="s">
        <v>59</v>
      </c>
      <c r="D35" s="137"/>
      <c r="E35" s="141"/>
      <c r="F35" s="144"/>
      <c r="G35" s="144">
        <f>SUM(G36:G62)</f>
        <v>0</v>
      </c>
      <c r="H35" s="144"/>
      <c r="I35" s="144">
        <f>SUM(I36:I62)</f>
        <v>20.791070000000005</v>
      </c>
      <c r="J35" s="138"/>
      <c r="S35" t="s">
        <v>88</v>
      </c>
    </row>
    <row r="36" spans="1:48" outlineLevel="1">
      <c r="A36" s="127">
        <v>11</v>
      </c>
      <c r="B36" s="132" t="s">
        <v>129</v>
      </c>
      <c r="C36" s="164" t="s">
        <v>130</v>
      </c>
      <c r="D36" s="134" t="s">
        <v>131</v>
      </c>
      <c r="E36" s="139">
        <v>46.564999999999998</v>
      </c>
      <c r="F36" s="142"/>
      <c r="G36" s="143">
        <f>ROUND(E36*F36,2)</f>
        <v>0</v>
      </c>
      <c r="H36" s="143">
        <v>9.3200000000000005E-2</v>
      </c>
      <c r="I36" s="143">
        <f>ROUND(E36*H36,5)</f>
        <v>4.3398599999999998</v>
      </c>
      <c r="J36" s="172" t="s">
        <v>290</v>
      </c>
      <c r="K36" s="126"/>
      <c r="L36" s="126"/>
      <c r="M36" s="126"/>
      <c r="N36" s="126"/>
      <c r="O36" s="126"/>
      <c r="P36" s="126"/>
      <c r="Q36" s="126"/>
      <c r="R36" s="126"/>
      <c r="S36" s="126" t="s">
        <v>132</v>
      </c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</row>
    <row r="37" spans="1:48" outlineLevel="1">
      <c r="A37" s="127"/>
      <c r="B37" s="132"/>
      <c r="C37" s="165" t="s">
        <v>100</v>
      </c>
      <c r="D37" s="136"/>
      <c r="E37" s="140"/>
      <c r="F37" s="143"/>
      <c r="G37" s="143"/>
      <c r="H37" s="143"/>
      <c r="I37" s="143"/>
      <c r="J37" s="135"/>
      <c r="K37" s="126"/>
      <c r="L37" s="126"/>
      <c r="M37" s="126"/>
      <c r="N37" s="126"/>
      <c r="O37" s="126"/>
      <c r="P37" s="126"/>
      <c r="Q37" s="126"/>
      <c r="R37" s="126"/>
      <c r="S37" s="126" t="s">
        <v>94</v>
      </c>
      <c r="T37" s="126">
        <v>0</v>
      </c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</row>
    <row r="38" spans="1:48" outlineLevel="1">
      <c r="A38" s="127"/>
      <c r="B38" s="132"/>
      <c r="C38" s="165" t="s">
        <v>133</v>
      </c>
      <c r="D38" s="136"/>
      <c r="E38" s="140">
        <v>29.684999999999999</v>
      </c>
      <c r="F38" s="143"/>
      <c r="G38" s="143"/>
      <c r="H38" s="143"/>
      <c r="I38" s="143"/>
      <c r="J38" s="135"/>
      <c r="K38" s="126"/>
      <c r="L38" s="126"/>
      <c r="M38" s="126"/>
      <c r="N38" s="126"/>
      <c r="O38" s="126"/>
      <c r="P38" s="126"/>
      <c r="Q38" s="126"/>
      <c r="R38" s="126"/>
      <c r="S38" s="126" t="s">
        <v>94</v>
      </c>
      <c r="T38" s="126">
        <v>0</v>
      </c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26"/>
      <c r="AV38" s="126"/>
    </row>
    <row r="39" spans="1:48" outlineLevel="1">
      <c r="A39" s="127"/>
      <c r="B39" s="132"/>
      <c r="C39" s="165" t="s">
        <v>134</v>
      </c>
      <c r="D39" s="136"/>
      <c r="E39" s="140">
        <v>16.88</v>
      </c>
      <c r="F39" s="143"/>
      <c r="G39" s="143"/>
      <c r="H39" s="143"/>
      <c r="I39" s="143"/>
      <c r="J39" s="135"/>
      <c r="K39" s="126"/>
      <c r="L39" s="126"/>
      <c r="M39" s="126"/>
      <c r="N39" s="126"/>
      <c r="O39" s="126"/>
      <c r="P39" s="126"/>
      <c r="Q39" s="126"/>
      <c r="R39" s="126"/>
      <c r="S39" s="126" t="s">
        <v>94</v>
      </c>
      <c r="T39" s="126">
        <v>0</v>
      </c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6"/>
      <c r="AL39" s="126"/>
      <c r="AM39" s="126"/>
      <c r="AN39" s="126"/>
      <c r="AO39" s="126"/>
      <c r="AP39" s="126"/>
      <c r="AQ39" s="126"/>
      <c r="AR39" s="126"/>
      <c r="AS39" s="126"/>
      <c r="AT39" s="126"/>
      <c r="AU39" s="126"/>
      <c r="AV39" s="126"/>
    </row>
    <row r="40" spans="1:48" outlineLevel="1">
      <c r="A40" s="127">
        <v>12</v>
      </c>
      <c r="B40" s="132" t="s">
        <v>135</v>
      </c>
      <c r="C40" s="164" t="s">
        <v>136</v>
      </c>
      <c r="D40" s="134" t="s">
        <v>99</v>
      </c>
      <c r="E40" s="139">
        <v>1.5928000000000002</v>
      </c>
      <c r="F40" s="142"/>
      <c r="G40" s="143">
        <f>ROUND(E40*F40,2)</f>
        <v>0</v>
      </c>
      <c r="H40" s="143">
        <v>2.5249999999999999</v>
      </c>
      <c r="I40" s="143">
        <f>ROUND(E40*H40,5)</f>
        <v>4.02182</v>
      </c>
      <c r="J40" s="172" t="s">
        <v>290</v>
      </c>
      <c r="K40" s="126"/>
      <c r="L40" s="126"/>
      <c r="M40" s="126"/>
      <c r="N40" s="126"/>
      <c r="O40" s="126"/>
      <c r="P40" s="126"/>
      <c r="Q40" s="126"/>
      <c r="R40" s="126"/>
      <c r="S40" s="126" t="s">
        <v>92</v>
      </c>
      <c r="T40" s="126"/>
      <c r="U40" s="126"/>
      <c r="V40" s="126"/>
      <c r="W40" s="126"/>
      <c r="X40" s="126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6"/>
      <c r="AT40" s="126"/>
      <c r="AU40" s="126"/>
      <c r="AV40" s="126"/>
    </row>
    <row r="41" spans="1:48" outlineLevel="1">
      <c r="A41" s="127"/>
      <c r="B41" s="132"/>
      <c r="C41" s="165" t="s">
        <v>93</v>
      </c>
      <c r="D41" s="136"/>
      <c r="E41" s="140"/>
      <c r="F41" s="143"/>
      <c r="G41" s="143"/>
      <c r="H41" s="143"/>
      <c r="I41" s="143"/>
      <c r="J41" s="135"/>
      <c r="K41" s="126"/>
      <c r="L41" s="126"/>
      <c r="M41" s="126"/>
      <c r="N41" s="126"/>
      <c r="O41" s="126"/>
      <c r="P41" s="126"/>
      <c r="Q41" s="126"/>
      <c r="R41" s="126"/>
      <c r="S41" s="126" t="s">
        <v>94</v>
      </c>
      <c r="T41" s="126">
        <v>0</v>
      </c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</row>
    <row r="42" spans="1:48" outlineLevel="1">
      <c r="A42" s="127"/>
      <c r="B42" s="132"/>
      <c r="C42" s="165" t="s">
        <v>137</v>
      </c>
      <c r="D42" s="136"/>
      <c r="E42" s="140">
        <v>0.72399999999999998</v>
      </c>
      <c r="F42" s="143"/>
      <c r="G42" s="143"/>
      <c r="H42" s="143"/>
      <c r="I42" s="143"/>
      <c r="J42" s="135"/>
      <c r="K42" s="126"/>
      <c r="L42" s="126"/>
      <c r="M42" s="126"/>
      <c r="N42" s="126"/>
      <c r="O42" s="126"/>
      <c r="P42" s="126"/>
      <c r="Q42" s="126"/>
      <c r="R42" s="126"/>
      <c r="S42" s="126" t="s">
        <v>94</v>
      </c>
      <c r="T42" s="126">
        <v>0</v>
      </c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</row>
    <row r="43" spans="1:48" outlineLevel="1">
      <c r="A43" s="127"/>
      <c r="B43" s="132"/>
      <c r="C43" s="165" t="s">
        <v>138</v>
      </c>
      <c r="D43" s="136"/>
      <c r="E43" s="140">
        <v>0.72399999999999998</v>
      </c>
      <c r="F43" s="143"/>
      <c r="G43" s="143"/>
      <c r="H43" s="143"/>
      <c r="I43" s="143"/>
      <c r="J43" s="135"/>
      <c r="K43" s="126"/>
      <c r="L43" s="126"/>
      <c r="M43" s="126"/>
      <c r="N43" s="126"/>
      <c r="O43" s="126"/>
      <c r="P43" s="126"/>
      <c r="Q43" s="126"/>
      <c r="R43" s="126"/>
      <c r="S43" s="126" t="s">
        <v>94</v>
      </c>
      <c r="T43" s="126">
        <v>0</v>
      </c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</row>
    <row r="44" spans="1:48" outlineLevel="1">
      <c r="A44" s="127"/>
      <c r="B44" s="132"/>
      <c r="C44" s="165" t="s">
        <v>139</v>
      </c>
      <c r="D44" s="136"/>
      <c r="E44" s="140">
        <v>0.14480000000000001</v>
      </c>
      <c r="F44" s="143"/>
      <c r="G44" s="143"/>
      <c r="H44" s="143"/>
      <c r="I44" s="143"/>
      <c r="J44" s="135"/>
      <c r="K44" s="126"/>
      <c r="L44" s="126"/>
      <c r="M44" s="126"/>
      <c r="N44" s="126"/>
      <c r="O44" s="126"/>
      <c r="P44" s="126"/>
      <c r="Q44" s="126"/>
      <c r="R44" s="126"/>
      <c r="S44" s="126" t="s">
        <v>94</v>
      </c>
      <c r="T44" s="126">
        <v>0</v>
      </c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</row>
    <row r="45" spans="1:48" outlineLevel="1">
      <c r="A45" s="127">
        <v>13</v>
      </c>
      <c r="B45" s="132" t="s">
        <v>140</v>
      </c>
      <c r="C45" s="164" t="s">
        <v>141</v>
      </c>
      <c r="D45" s="134" t="s">
        <v>126</v>
      </c>
      <c r="E45" s="139">
        <v>2.3240000000000003</v>
      </c>
      <c r="F45" s="142"/>
      <c r="G45" s="143">
        <f>ROUND(E45*F45,2)</f>
        <v>0</v>
      </c>
      <c r="H45" s="143">
        <v>3.9199999999999999E-2</v>
      </c>
      <c r="I45" s="143">
        <f>ROUND(E45*H45,5)</f>
        <v>9.11E-2</v>
      </c>
      <c r="J45" s="172" t="s">
        <v>290</v>
      </c>
      <c r="K45" s="126"/>
      <c r="L45" s="126"/>
      <c r="M45" s="126"/>
      <c r="N45" s="126"/>
      <c r="O45" s="126"/>
      <c r="P45" s="126"/>
      <c r="Q45" s="126"/>
      <c r="R45" s="126"/>
      <c r="S45" s="126" t="s">
        <v>92</v>
      </c>
      <c r="T45" s="126"/>
      <c r="U45" s="126"/>
      <c r="V45" s="126"/>
      <c r="W45" s="126"/>
      <c r="X45" s="126"/>
      <c r="Y45" s="126"/>
      <c r="Z45" s="126"/>
      <c r="AA45" s="126"/>
      <c r="AB45" s="126"/>
      <c r="AC45" s="126"/>
      <c r="AD45" s="126"/>
      <c r="AE45" s="126"/>
      <c r="AF45" s="126"/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</row>
    <row r="46" spans="1:48" outlineLevel="1">
      <c r="A46" s="127"/>
      <c r="B46" s="132"/>
      <c r="C46" s="165" t="s">
        <v>93</v>
      </c>
      <c r="D46" s="136"/>
      <c r="E46" s="140"/>
      <c r="F46" s="143"/>
      <c r="G46" s="143"/>
      <c r="H46" s="143"/>
      <c r="I46" s="143"/>
      <c r="J46" s="135"/>
      <c r="K46" s="126"/>
      <c r="L46" s="126"/>
      <c r="M46" s="126"/>
      <c r="N46" s="126"/>
      <c r="O46" s="126"/>
      <c r="P46" s="126"/>
      <c r="Q46" s="126"/>
      <c r="R46" s="126"/>
      <c r="S46" s="126" t="s">
        <v>94</v>
      </c>
      <c r="T46" s="126">
        <v>0</v>
      </c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</row>
    <row r="47" spans="1:48" outlineLevel="1">
      <c r="A47" s="127"/>
      <c r="B47" s="132"/>
      <c r="C47" s="165" t="s">
        <v>142</v>
      </c>
      <c r="D47" s="136"/>
      <c r="E47" s="140">
        <v>1.1619999999999999</v>
      </c>
      <c r="F47" s="143"/>
      <c r="G47" s="143"/>
      <c r="H47" s="143"/>
      <c r="I47" s="143"/>
      <c r="J47" s="135"/>
      <c r="K47" s="126"/>
      <c r="L47" s="126"/>
      <c r="M47" s="126"/>
      <c r="N47" s="126"/>
      <c r="O47" s="126"/>
      <c r="P47" s="126"/>
      <c r="Q47" s="126"/>
      <c r="R47" s="126"/>
      <c r="S47" s="126" t="s">
        <v>94</v>
      </c>
      <c r="T47" s="126">
        <v>0</v>
      </c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</row>
    <row r="48" spans="1:48" outlineLevel="1">
      <c r="A48" s="127"/>
      <c r="B48" s="132"/>
      <c r="C48" s="165" t="s">
        <v>143</v>
      </c>
      <c r="D48" s="136"/>
      <c r="E48" s="140">
        <v>1.1619999999999999</v>
      </c>
      <c r="F48" s="143"/>
      <c r="G48" s="143"/>
      <c r="H48" s="143"/>
      <c r="I48" s="143"/>
      <c r="J48" s="135"/>
      <c r="K48" s="126"/>
      <c r="L48" s="126"/>
      <c r="M48" s="126"/>
      <c r="N48" s="126"/>
      <c r="O48" s="126"/>
      <c r="P48" s="126"/>
      <c r="Q48" s="126"/>
      <c r="R48" s="126"/>
      <c r="S48" s="126" t="s">
        <v>94</v>
      </c>
      <c r="T48" s="126">
        <v>0</v>
      </c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</row>
    <row r="49" spans="1:48" outlineLevel="1">
      <c r="A49" s="127">
        <v>14</v>
      </c>
      <c r="B49" s="132" t="s">
        <v>144</v>
      </c>
      <c r="C49" s="164" t="s">
        <v>145</v>
      </c>
      <c r="D49" s="134" t="s">
        <v>126</v>
      </c>
      <c r="E49" s="139">
        <v>2.3239999999999998</v>
      </c>
      <c r="F49" s="142"/>
      <c r="G49" s="143">
        <f>ROUND(E49*F49,2)</f>
        <v>0</v>
      </c>
      <c r="H49" s="143">
        <v>0</v>
      </c>
      <c r="I49" s="143">
        <f>ROUND(E49*H49,5)</f>
        <v>0</v>
      </c>
      <c r="J49" s="172" t="s">
        <v>290</v>
      </c>
      <c r="K49" s="126"/>
      <c r="L49" s="126"/>
      <c r="M49" s="126"/>
      <c r="N49" s="126"/>
      <c r="O49" s="126"/>
      <c r="P49" s="126"/>
      <c r="Q49" s="126"/>
      <c r="R49" s="126"/>
      <c r="S49" s="126" t="s">
        <v>92</v>
      </c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</row>
    <row r="50" spans="1:48" ht="22.5" outlineLevel="1">
      <c r="A50" s="127">
        <v>15</v>
      </c>
      <c r="B50" s="132" t="s">
        <v>146</v>
      </c>
      <c r="C50" s="164" t="s">
        <v>147</v>
      </c>
      <c r="D50" s="134" t="s">
        <v>99</v>
      </c>
      <c r="E50" s="139">
        <v>4.5680000000000005</v>
      </c>
      <c r="F50" s="142"/>
      <c r="G50" s="143">
        <f>ROUND(E50*F50,2)</f>
        <v>0</v>
      </c>
      <c r="H50" s="143">
        <v>2.5249999999999999</v>
      </c>
      <c r="I50" s="143">
        <f>ROUND(E50*H50,5)</f>
        <v>11.5342</v>
      </c>
      <c r="J50" s="172" t="s">
        <v>290</v>
      </c>
      <c r="K50" s="126"/>
      <c r="L50" s="126"/>
      <c r="M50" s="126"/>
      <c r="N50" s="126"/>
      <c r="O50" s="126"/>
      <c r="P50" s="126"/>
      <c r="Q50" s="126"/>
      <c r="R50" s="126"/>
      <c r="S50" s="126" t="s">
        <v>92</v>
      </c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</row>
    <row r="51" spans="1:48" outlineLevel="1">
      <c r="A51" s="127"/>
      <c r="B51" s="132"/>
      <c r="C51" s="165" t="s">
        <v>148</v>
      </c>
      <c r="D51" s="136"/>
      <c r="E51" s="140"/>
      <c r="F51" s="143"/>
      <c r="G51" s="143"/>
      <c r="H51" s="143"/>
      <c r="I51" s="143"/>
      <c r="J51" s="135"/>
      <c r="K51" s="126"/>
      <c r="L51" s="126"/>
      <c r="M51" s="126"/>
      <c r="N51" s="126"/>
      <c r="O51" s="126"/>
      <c r="P51" s="126"/>
      <c r="Q51" s="126"/>
      <c r="R51" s="126"/>
      <c r="S51" s="126" t="s">
        <v>94</v>
      </c>
      <c r="T51" s="126">
        <v>0</v>
      </c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</row>
    <row r="52" spans="1:48" outlineLevel="1">
      <c r="A52" s="127"/>
      <c r="B52" s="132"/>
      <c r="C52" s="165" t="s">
        <v>149</v>
      </c>
      <c r="D52" s="136"/>
      <c r="E52" s="140">
        <v>2.2839999999999998</v>
      </c>
      <c r="F52" s="143"/>
      <c r="G52" s="143"/>
      <c r="H52" s="143"/>
      <c r="I52" s="143"/>
      <c r="J52" s="135"/>
      <c r="K52" s="126"/>
      <c r="L52" s="126"/>
      <c r="M52" s="126"/>
      <c r="N52" s="126"/>
      <c r="O52" s="126"/>
      <c r="P52" s="126"/>
      <c r="Q52" s="126"/>
      <c r="R52" s="126"/>
      <c r="S52" s="126" t="s">
        <v>94</v>
      </c>
      <c r="T52" s="126">
        <v>0</v>
      </c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</row>
    <row r="53" spans="1:48" outlineLevel="1">
      <c r="A53" s="127"/>
      <c r="B53" s="132"/>
      <c r="C53" s="165" t="s">
        <v>150</v>
      </c>
      <c r="D53" s="136"/>
      <c r="E53" s="140">
        <v>2.2839999999999998</v>
      </c>
      <c r="F53" s="143"/>
      <c r="G53" s="143"/>
      <c r="H53" s="143"/>
      <c r="I53" s="143"/>
      <c r="J53" s="135"/>
      <c r="K53" s="126"/>
      <c r="L53" s="126"/>
      <c r="M53" s="126"/>
      <c r="N53" s="126"/>
      <c r="O53" s="126"/>
      <c r="P53" s="126"/>
      <c r="Q53" s="126"/>
      <c r="R53" s="126"/>
      <c r="S53" s="126" t="s">
        <v>94</v>
      </c>
      <c r="T53" s="126">
        <v>0</v>
      </c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</row>
    <row r="54" spans="1:48" outlineLevel="1">
      <c r="A54" s="127">
        <v>16</v>
      </c>
      <c r="B54" s="132" t="s">
        <v>151</v>
      </c>
      <c r="C54" s="164" t="s">
        <v>152</v>
      </c>
      <c r="D54" s="134" t="s">
        <v>126</v>
      </c>
      <c r="E54" s="139">
        <v>13.654400000000001</v>
      </c>
      <c r="F54" s="142"/>
      <c r="G54" s="143">
        <f>ROUND(E54*F54,2)</f>
        <v>0</v>
      </c>
      <c r="H54" s="143">
        <v>3.916E-2</v>
      </c>
      <c r="I54" s="143">
        <f>ROUND(E54*H54,5)</f>
        <v>0.53471000000000002</v>
      </c>
      <c r="J54" s="172" t="s">
        <v>290</v>
      </c>
      <c r="K54" s="126"/>
      <c r="L54" s="126"/>
      <c r="M54" s="126"/>
      <c r="N54" s="126"/>
      <c r="O54" s="126"/>
      <c r="P54" s="126"/>
      <c r="Q54" s="126"/>
      <c r="R54" s="126"/>
      <c r="S54" s="126" t="s">
        <v>92</v>
      </c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</row>
    <row r="55" spans="1:48" outlineLevel="1">
      <c r="A55" s="127"/>
      <c r="B55" s="132"/>
      <c r="C55" s="165" t="s">
        <v>148</v>
      </c>
      <c r="D55" s="136"/>
      <c r="E55" s="140"/>
      <c r="F55" s="143"/>
      <c r="G55" s="143"/>
      <c r="H55" s="143"/>
      <c r="I55" s="143"/>
      <c r="J55" s="135"/>
      <c r="K55" s="126"/>
      <c r="L55" s="126"/>
      <c r="M55" s="126"/>
      <c r="N55" s="126"/>
      <c r="O55" s="126"/>
      <c r="P55" s="126"/>
      <c r="Q55" s="126"/>
      <c r="R55" s="126"/>
      <c r="S55" s="126" t="s">
        <v>94</v>
      </c>
      <c r="T55" s="126">
        <v>0</v>
      </c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</row>
    <row r="56" spans="1:48" outlineLevel="1">
      <c r="A56" s="127"/>
      <c r="B56" s="132"/>
      <c r="C56" s="165" t="s">
        <v>153</v>
      </c>
      <c r="D56" s="136"/>
      <c r="E56" s="140">
        <v>6.8272000000000004</v>
      </c>
      <c r="F56" s="143"/>
      <c r="G56" s="143"/>
      <c r="H56" s="143"/>
      <c r="I56" s="143"/>
      <c r="J56" s="135"/>
      <c r="K56" s="126"/>
      <c r="L56" s="126"/>
      <c r="M56" s="126"/>
      <c r="N56" s="126"/>
      <c r="O56" s="126"/>
      <c r="P56" s="126"/>
      <c r="Q56" s="126"/>
      <c r="R56" s="126"/>
      <c r="S56" s="126" t="s">
        <v>94</v>
      </c>
      <c r="T56" s="126">
        <v>0</v>
      </c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</row>
    <row r="57" spans="1:48" outlineLevel="1">
      <c r="A57" s="127"/>
      <c r="B57" s="132"/>
      <c r="C57" s="165" t="s">
        <v>154</v>
      </c>
      <c r="D57" s="136"/>
      <c r="E57" s="140">
        <v>6.8272000000000004</v>
      </c>
      <c r="F57" s="143"/>
      <c r="G57" s="143"/>
      <c r="H57" s="143"/>
      <c r="I57" s="143"/>
      <c r="J57" s="135"/>
      <c r="K57" s="126"/>
      <c r="L57" s="126"/>
      <c r="M57" s="126"/>
      <c r="N57" s="126"/>
      <c r="O57" s="126"/>
      <c r="P57" s="126"/>
      <c r="Q57" s="126"/>
      <c r="R57" s="126"/>
      <c r="S57" s="126" t="s">
        <v>94</v>
      </c>
      <c r="T57" s="126">
        <v>0</v>
      </c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</row>
    <row r="58" spans="1:48" outlineLevel="1">
      <c r="A58" s="127">
        <v>17</v>
      </c>
      <c r="B58" s="132" t="s">
        <v>155</v>
      </c>
      <c r="C58" s="164" t="s">
        <v>156</v>
      </c>
      <c r="D58" s="134" t="s">
        <v>126</v>
      </c>
      <c r="E58" s="139">
        <v>13.654400000000001</v>
      </c>
      <c r="F58" s="142"/>
      <c r="G58" s="143">
        <f>ROUND(E58*F58,2)</f>
        <v>0</v>
      </c>
      <c r="H58" s="143">
        <v>0</v>
      </c>
      <c r="I58" s="143">
        <f>ROUND(E58*H58,5)</f>
        <v>0</v>
      </c>
      <c r="J58" s="172" t="s">
        <v>290</v>
      </c>
      <c r="K58" s="126"/>
      <c r="L58" s="126"/>
      <c r="M58" s="126"/>
      <c r="N58" s="126"/>
      <c r="O58" s="126"/>
      <c r="P58" s="126"/>
      <c r="Q58" s="126"/>
      <c r="R58" s="126"/>
      <c r="S58" s="126" t="s">
        <v>92</v>
      </c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</row>
    <row r="59" spans="1:48" outlineLevel="1">
      <c r="A59" s="127">
        <v>18</v>
      </c>
      <c r="B59" s="132" t="s">
        <v>157</v>
      </c>
      <c r="C59" s="164" t="s">
        <v>158</v>
      </c>
      <c r="D59" s="134" t="s">
        <v>159</v>
      </c>
      <c r="E59" s="139">
        <v>0.26379999999999998</v>
      </c>
      <c r="F59" s="142"/>
      <c r="G59" s="143">
        <f>ROUND(E59*F59,2)</f>
        <v>0</v>
      </c>
      <c r="H59" s="143">
        <v>1.0211600000000001</v>
      </c>
      <c r="I59" s="143">
        <f>ROUND(E59*H59,5)</f>
        <v>0.26938000000000001</v>
      </c>
      <c r="J59" s="172" t="s">
        <v>290</v>
      </c>
      <c r="K59" s="126"/>
      <c r="L59" s="126"/>
      <c r="M59" s="126"/>
      <c r="N59" s="126"/>
      <c r="O59" s="126"/>
      <c r="P59" s="126"/>
      <c r="Q59" s="126"/>
      <c r="R59" s="126"/>
      <c r="S59" s="126" t="s">
        <v>92</v>
      </c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</row>
    <row r="60" spans="1:48" outlineLevel="1">
      <c r="A60" s="127"/>
      <c r="B60" s="132"/>
      <c r="C60" s="165" t="s">
        <v>160</v>
      </c>
      <c r="D60" s="136"/>
      <c r="E60" s="140"/>
      <c r="F60" s="143"/>
      <c r="G60" s="143"/>
      <c r="H60" s="143"/>
      <c r="I60" s="143"/>
      <c r="J60" s="135"/>
      <c r="K60" s="126"/>
      <c r="L60" s="126"/>
      <c r="M60" s="126"/>
      <c r="N60" s="126"/>
      <c r="O60" s="126"/>
      <c r="P60" s="126"/>
      <c r="Q60" s="126"/>
      <c r="R60" s="126"/>
      <c r="S60" s="126" t="s">
        <v>94</v>
      </c>
      <c r="T60" s="126">
        <v>0</v>
      </c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</row>
    <row r="61" spans="1:48" outlineLevel="1">
      <c r="A61" s="127"/>
      <c r="B61" s="132"/>
      <c r="C61" s="165" t="s">
        <v>291</v>
      </c>
      <c r="D61" s="136"/>
      <c r="E61" s="140">
        <v>0.13189999999999999</v>
      </c>
      <c r="F61" s="143"/>
      <c r="G61" s="143"/>
      <c r="H61" s="143"/>
      <c r="I61" s="143"/>
      <c r="J61" s="135"/>
      <c r="K61" s="126"/>
      <c r="L61" s="126"/>
      <c r="M61" s="126"/>
      <c r="N61" s="126"/>
      <c r="O61" s="126"/>
      <c r="P61" s="126"/>
      <c r="Q61" s="126"/>
      <c r="R61" s="126"/>
      <c r="S61" s="126" t="s">
        <v>94</v>
      </c>
      <c r="T61" s="126">
        <v>0</v>
      </c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</row>
    <row r="62" spans="1:48" outlineLevel="1">
      <c r="A62" s="127"/>
      <c r="B62" s="132"/>
      <c r="C62" s="165" t="s">
        <v>292</v>
      </c>
      <c r="D62" s="136"/>
      <c r="E62" s="140">
        <v>0.13189999999999999</v>
      </c>
      <c r="F62" s="143"/>
      <c r="G62" s="143"/>
      <c r="H62" s="143"/>
      <c r="I62" s="143"/>
      <c r="J62" s="135"/>
      <c r="K62" s="126"/>
      <c r="L62" s="126"/>
      <c r="M62" s="126"/>
      <c r="N62" s="126"/>
      <c r="O62" s="126"/>
      <c r="P62" s="126"/>
      <c r="Q62" s="126"/>
      <c r="R62" s="126"/>
      <c r="S62" s="126" t="s">
        <v>94</v>
      </c>
      <c r="T62" s="126">
        <v>0</v>
      </c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  <c r="AS62" s="126"/>
      <c r="AT62" s="126"/>
      <c r="AU62" s="126"/>
      <c r="AV62" s="126"/>
    </row>
    <row r="63" spans="1:48">
      <c r="A63" s="128" t="s">
        <v>87</v>
      </c>
      <c r="B63" s="133" t="s">
        <v>60</v>
      </c>
      <c r="C63" s="166" t="s">
        <v>61</v>
      </c>
      <c r="D63" s="137"/>
      <c r="E63" s="141"/>
      <c r="F63" s="144"/>
      <c r="G63" s="144">
        <f>SUM(G64:G70)</f>
        <v>0</v>
      </c>
      <c r="H63" s="144"/>
      <c r="I63" s="144">
        <f>SUM(I64:I70)</f>
        <v>3.7600000000000001E-2</v>
      </c>
      <c r="J63" s="138"/>
      <c r="S63" t="s">
        <v>88</v>
      </c>
    </row>
    <row r="64" spans="1:48" outlineLevel="1">
      <c r="A64" s="127">
        <v>19</v>
      </c>
      <c r="B64" s="132" t="s">
        <v>161</v>
      </c>
      <c r="C64" s="164" t="s">
        <v>162</v>
      </c>
      <c r="D64" s="134" t="s">
        <v>163</v>
      </c>
      <c r="E64" s="139">
        <v>2</v>
      </c>
      <c r="F64" s="142"/>
      <c r="G64" s="143">
        <f>ROUND(E64*F64,2)</f>
        <v>0</v>
      </c>
      <c r="H64" s="143">
        <v>6.3E-3</v>
      </c>
      <c r="I64" s="143">
        <f>ROUND(E64*H64,5)</f>
        <v>1.26E-2</v>
      </c>
      <c r="J64" s="172" t="s">
        <v>290</v>
      </c>
      <c r="K64" s="126"/>
      <c r="L64" s="126"/>
      <c r="M64" s="126"/>
      <c r="N64" s="126"/>
      <c r="O64" s="126"/>
      <c r="P64" s="126"/>
      <c r="Q64" s="126"/>
      <c r="R64" s="126"/>
      <c r="S64" s="126" t="s">
        <v>92</v>
      </c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  <c r="AS64" s="126"/>
      <c r="AT64" s="126"/>
      <c r="AU64" s="126"/>
      <c r="AV64" s="126"/>
    </row>
    <row r="65" spans="1:48" outlineLevel="1">
      <c r="A65" s="127"/>
      <c r="B65" s="132"/>
      <c r="C65" s="165" t="s">
        <v>93</v>
      </c>
      <c r="D65" s="136"/>
      <c r="E65" s="140"/>
      <c r="F65" s="143"/>
      <c r="G65" s="143"/>
      <c r="H65" s="143"/>
      <c r="I65" s="143"/>
      <c r="J65" s="135"/>
      <c r="K65" s="126"/>
      <c r="L65" s="126"/>
      <c r="M65" s="126"/>
      <c r="N65" s="126"/>
      <c r="O65" s="126"/>
      <c r="P65" s="126"/>
      <c r="Q65" s="126"/>
      <c r="R65" s="126"/>
      <c r="S65" s="126" t="s">
        <v>94</v>
      </c>
      <c r="T65" s="126">
        <v>0</v>
      </c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6"/>
      <c r="AL65" s="126"/>
      <c r="AM65" s="126"/>
      <c r="AN65" s="126"/>
      <c r="AO65" s="126"/>
      <c r="AP65" s="126"/>
      <c r="AQ65" s="126"/>
      <c r="AR65" s="126"/>
      <c r="AS65" s="126"/>
      <c r="AT65" s="126"/>
      <c r="AU65" s="126"/>
      <c r="AV65" s="126"/>
    </row>
    <row r="66" spans="1:48" outlineLevel="1">
      <c r="A66" s="127"/>
      <c r="B66" s="132"/>
      <c r="C66" s="165" t="s">
        <v>164</v>
      </c>
      <c r="D66" s="136"/>
      <c r="E66" s="140">
        <v>2</v>
      </c>
      <c r="F66" s="143"/>
      <c r="G66" s="143"/>
      <c r="H66" s="143"/>
      <c r="I66" s="143"/>
      <c r="J66" s="135"/>
      <c r="K66" s="126"/>
      <c r="L66" s="126"/>
      <c r="M66" s="126"/>
      <c r="N66" s="126"/>
      <c r="O66" s="126"/>
      <c r="P66" s="126"/>
      <c r="Q66" s="126"/>
      <c r="R66" s="126"/>
      <c r="S66" s="126" t="s">
        <v>94</v>
      </c>
      <c r="T66" s="126">
        <v>0</v>
      </c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</row>
    <row r="67" spans="1:48" outlineLevel="1">
      <c r="A67" s="127">
        <v>20</v>
      </c>
      <c r="B67" s="132" t="s">
        <v>165</v>
      </c>
      <c r="C67" s="164" t="s">
        <v>166</v>
      </c>
      <c r="D67" s="134" t="s">
        <v>159</v>
      </c>
      <c r="E67" s="139">
        <v>2.5000000000000001E-2</v>
      </c>
      <c r="F67" s="142"/>
      <c r="G67" s="143">
        <f>ROUND(E67*F67,2)</f>
        <v>0</v>
      </c>
      <c r="H67" s="143">
        <v>1</v>
      </c>
      <c r="I67" s="143">
        <f>ROUND(E67*H67,5)</f>
        <v>2.5000000000000001E-2</v>
      </c>
      <c r="J67" s="172" t="s">
        <v>290</v>
      </c>
      <c r="K67" s="126"/>
      <c r="L67" s="126"/>
      <c r="M67" s="126"/>
      <c r="N67" s="126"/>
      <c r="O67" s="126"/>
      <c r="P67" s="126"/>
      <c r="Q67" s="126"/>
      <c r="R67" s="126"/>
      <c r="S67" s="126" t="s">
        <v>167</v>
      </c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  <c r="AS67" s="126"/>
      <c r="AT67" s="126"/>
      <c r="AU67" s="126"/>
      <c r="AV67" s="126"/>
    </row>
    <row r="68" spans="1:48" outlineLevel="1">
      <c r="A68" s="127"/>
      <c r="B68" s="132"/>
      <c r="C68" s="165" t="s">
        <v>93</v>
      </c>
      <c r="D68" s="136"/>
      <c r="E68" s="140"/>
      <c r="F68" s="143"/>
      <c r="G68" s="143"/>
      <c r="H68" s="143"/>
      <c r="I68" s="143"/>
      <c r="J68" s="135"/>
      <c r="K68" s="126"/>
      <c r="L68" s="126"/>
      <c r="M68" s="126"/>
      <c r="N68" s="126"/>
      <c r="O68" s="126"/>
      <c r="P68" s="126"/>
      <c r="Q68" s="126"/>
      <c r="R68" s="126"/>
      <c r="S68" s="126" t="s">
        <v>94</v>
      </c>
      <c r="T68" s="126">
        <v>0</v>
      </c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  <c r="AS68" s="126"/>
      <c r="AT68" s="126"/>
      <c r="AU68" s="126"/>
      <c r="AV68" s="126"/>
    </row>
    <row r="69" spans="1:48" outlineLevel="1">
      <c r="A69" s="127"/>
      <c r="B69" s="132"/>
      <c r="C69" s="165" t="s">
        <v>168</v>
      </c>
      <c r="D69" s="136"/>
      <c r="E69" s="140">
        <v>7.7999999999999996E-3</v>
      </c>
      <c r="F69" s="143"/>
      <c r="G69" s="143"/>
      <c r="H69" s="143"/>
      <c r="I69" s="143"/>
      <c r="J69" s="135"/>
      <c r="K69" s="126"/>
      <c r="L69" s="126"/>
      <c r="M69" s="126"/>
      <c r="N69" s="126"/>
      <c r="O69" s="126"/>
      <c r="P69" s="126"/>
      <c r="Q69" s="126"/>
      <c r="R69" s="126"/>
      <c r="S69" s="126" t="s">
        <v>94</v>
      </c>
      <c r="T69" s="126">
        <v>0</v>
      </c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</row>
    <row r="70" spans="1:48" outlineLevel="1">
      <c r="A70" s="127"/>
      <c r="B70" s="132"/>
      <c r="C70" s="165" t="s">
        <v>169</v>
      </c>
      <c r="D70" s="136"/>
      <c r="E70" s="140">
        <v>1.72E-2</v>
      </c>
      <c r="F70" s="143"/>
      <c r="G70" s="143"/>
      <c r="H70" s="143"/>
      <c r="I70" s="143"/>
      <c r="J70" s="135"/>
      <c r="K70" s="126"/>
      <c r="L70" s="126"/>
      <c r="M70" s="126"/>
      <c r="N70" s="126"/>
      <c r="O70" s="126"/>
      <c r="P70" s="126"/>
      <c r="Q70" s="126"/>
      <c r="R70" s="126"/>
      <c r="S70" s="126" t="s">
        <v>94</v>
      </c>
      <c r="T70" s="126">
        <v>0</v>
      </c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26"/>
      <c r="AT70" s="126"/>
      <c r="AU70" s="126"/>
      <c r="AV70" s="126"/>
    </row>
    <row r="71" spans="1:48">
      <c r="A71" s="128" t="s">
        <v>87</v>
      </c>
      <c r="B71" s="133" t="s">
        <v>62</v>
      </c>
      <c r="C71" s="166" t="s">
        <v>63</v>
      </c>
      <c r="D71" s="137"/>
      <c r="E71" s="141"/>
      <c r="F71" s="144"/>
      <c r="G71" s="144">
        <f>SUM(G72:G89)</f>
        <v>0</v>
      </c>
      <c r="H71" s="144"/>
      <c r="I71" s="144">
        <f>SUM(I72:I89)</f>
        <v>16.39423</v>
      </c>
      <c r="J71" s="138"/>
      <c r="S71" t="s">
        <v>88</v>
      </c>
    </row>
    <row r="72" spans="1:48" outlineLevel="1">
      <c r="A72" s="127">
        <v>21</v>
      </c>
      <c r="B72" s="132" t="s">
        <v>170</v>
      </c>
      <c r="C72" s="164" t="s">
        <v>171</v>
      </c>
      <c r="D72" s="134" t="s">
        <v>99</v>
      </c>
      <c r="E72" s="139">
        <v>4.33</v>
      </c>
      <c r="F72" s="142"/>
      <c r="G72" s="143">
        <f>ROUND(E72*F72,2)</f>
        <v>0</v>
      </c>
      <c r="H72" s="143">
        <v>1.837</v>
      </c>
      <c r="I72" s="143">
        <f>ROUND(E72*H72,5)</f>
        <v>7.9542099999999998</v>
      </c>
      <c r="J72" s="172" t="s">
        <v>290</v>
      </c>
      <c r="K72" s="126"/>
      <c r="L72" s="126"/>
      <c r="M72" s="126"/>
      <c r="N72" s="126"/>
      <c r="O72" s="126"/>
      <c r="P72" s="126"/>
      <c r="Q72" s="126"/>
      <c r="R72" s="126"/>
      <c r="S72" s="126" t="s">
        <v>92</v>
      </c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  <c r="AS72" s="126"/>
      <c r="AT72" s="126"/>
      <c r="AU72" s="126"/>
      <c r="AV72" s="126"/>
    </row>
    <row r="73" spans="1:48" outlineLevel="1">
      <c r="A73" s="127"/>
      <c r="B73" s="132"/>
      <c r="C73" s="165" t="s">
        <v>93</v>
      </c>
      <c r="D73" s="136"/>
      <c r="E73" s="140"/>
      <c r="F73" s="143"/>
      <c r="G73" s="143"/>
      <c r="H73" s="143"/>
      <c r="I73" s="143"/>
      <c r="J73" s="135"/>
      <c r="K73" s="126"/>
      <c r="L73" s="126"/>
      <c r="M73" s="126"/>
      <c r="N73" s="126"/>
      <c r="O73" s="126"/>
      <c r="P73" s="126"/>
      <c r="Q73" s="126"/>
      <c r="R73" s="126"/>
      <c r="S73" s="126" t="s">
        <v>94</v>
      </c>
      <c r="T73" s="126">
        <v>0</v>
      </c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/>
      <c r="AS73" s="126"/>
      <c r="AT73" s="126"/>
      <c r="AU73" s="126"/>
      <c r="AV73" s="126"/>
    </row>
    <row r="74" spans="1:48" outlineLevel="1">
      <c r="A74" s="127"/>
      <c r="B74" s="132"/>
      <c r="C74" s="165" t="s">
        <v>172</v>
      </c>
      <c r="D74" s="136"/>
      <c r="E74" s="140">
        <v>1.85</v>
      </c>
      <c r="F74" s="143"/>
      <c r="G74" s="143"/>
      <c r="H74" s="143"/>
      <c r="I74" s="143"/>
      <c r="J74" s="135"/>
      <c r="K74" s="126"/>
      <c r="L74" s="126"/>
      <c r="M74" s="126"/>
      <c r="N74" s="126"/>
      <c r="O74" s="126"/>
      <c r="P74" s="126"/>
      <c r="Q74" s="126"/>
      <c r="R74" s="126"/>
      <c r="S74" s="126" t="s">
        <v>94</v>
      </c>
      <c r="T74" s="126">
        <v>0</v>
      </c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  <c r="AS74" s="126"/>
      <c r="AT74" s="126"/>
      <c r="AU74" s="126"/>
      <c r="AV74" s="126"/>
    </row>
    <row r="75" spans="1:48" outlineLevel="1">
      <c r="A75" s="127"/>
      <c r="B75" s="132"/>
      <c r="C75" s="165" t="s">
        <v>173</v>
      </c>
      <c r="D75" s="136"/>
      <c r="E75" s="140">
        <v>2.48</v>
      </c>
      <c r="F75" s="143"/>
      <c r="G75" s="143"/>
      <c r="H75" s="143"/>
      <c r="I75" s="143"/>
      <c r="J75" s="135"/>
      <c r="K75" s="126"/>
      <c r="L75" s="126"/>
      <c r="M75" s="126"/>
      <c r="N75" s="126"/>
      <c r="O75" s="126"/>
      <c r="P75" s="126"/>
      <c r="Q75" s="126"/>
      <c r="R75" s="126"/>
      <c r="S75" s="126" t="s">
        <v>94</v>
      </c>
      <c r="T75" s="126">
        <v>0</v>
      </c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</row>
    <row r="76" spans="1:48" ht="22.5" outlineLevel="1">
      <c r="A76" s="127">
        <v>22</v>
      </c>
      <c r="B76" s="132" t="s">
        <v>174</v>
      </c>
      <c r="C76" s="164" t="s">
        <v>175</v>
      </c>
      <c r="D76" s="134" t="s">
        <v>99</v>
      </c>
      <c r="E76" s="139">
        <v>3.2474999999999996</v>
      </c>
      <c r="F76" s="142"/>
      <c r="G76" s="143">
        <f>ROUND(E76*F76,2)</f>
        <v>0</v>
      </c>
      <c r="H76" s="143">
        <v>2.5249999999999999</v>
      </c>
      <c r="I76" s="143">
        <f>ROUND(E76*H76,5)</f>
        <v>8.1999399999999998</v>
      </c>
      <c r="J76" s="172" t="s">
        <v>290</v>
      </c>
      <c r="K76" s="126"/>
      <c r="L76" s="126"/>
      <c r="M76" s="126"/>
      <c r="N76" s="126"/>
      <c r="O76" s="126"/>
      <c r="P76" s="126"/>
      <c r="Q76" s="126"/>
      <c r="R76" s="126"/>
      <c r="S76" s="126" t="s">
        <v>92</v>
      </c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</row>
    <row r="77" spans="1:48" outlineLevel="1">
      <c r="A77" s="127"/>
      <c r="B77" s="132"/>
      <c r="C77" s="165" t="s">
        <v>93</v>
      </c>
      <c r="D77" s="136"/>
      <c r="E77" s="140"/>
      <c r="F77" s="143"/>
      <c r="G77" s="143"/>
      <c r="H77" s="143"/>
      <c r="I77" s="143"/>
      <c r="J77" s="135"/>
      <c r="K77" s="126"/>
      <c r="L77" s="126"/>
      <c r="M77" s="126"/>
      <c r="N77" s="126"/>
      <c r="O77" s="126"/>
      <c r="P77" s="126"/>
      <c r="Q77" s="126"/>
      <c r="R77" s="126"/>
      <c r="S77" s="126" t="s">
        <v>94</v>
      </c>
      <c r="T77" s="126">
        <v>0</v>
      </c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/>
      <c r="AU77" s="126"/>
      <c r="AV77" s="126"/>
    </row>
    <row r="78" spans="1:48" outlineLevel="1">
      <c r="A78" s="127"/>
      <c r="B78" s="132"/>
      <c r="C78" s="165" t="s">
        <v>176</v>
      </c>
      <c r="D78" s="136"/>
      <c r="E78" s="140">
        <v>1.3875</v>
      </c>
      <c r="F78" s="143"/>
      <c r="G78" s="143"/>
      <c r="H78" s="143"/>
      <c r="I78" s="143"/>
      <c r="J78" s="135"/>
      <c r="K78" s="126"/>
      <c r="L78" s="126"/>
      <c r="M78" s="126"/>
      <c r="N78" s="126"/>
      <c r="O78" s="126"/>
      <c r="P78" s="126"/>
      <c r="Q78" s="126"/>
      <c r="R78" s="126"/>
      <c r="S78" s="126" t="s">
        <v>94</v>
      </c>
      <c r="T78" s="126">
        <v>0</v>
      </c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/>
      <c r="AU78" s="126"/>
      <c r="AV78" s="126"/>
    </row>
    <row r="79" spans="1:48" outlineLevel="1">
      <c r="A79" s="127"/>
      <c r="B79" s="132"/>
      <c r="C79" s="165" t="s">
        <v>177</v>
      </c>
      <c r="D79" s="136"/>
      <c r="E79" s="140">
        <v>1.86</v>
      </c>
      <c r="F79" s="143"/>
      <c r="G79" s="143"/>
      <c r="H79" s="143"/>
      <c r="I79" s="143"/>
      <c r="J79" s="135"/>
      <c r="K79" s="126"/>
      <c r="L79" s="126"/>
      <c r="M79" s="126"/>
      <c r="N79" s="126"/>
      <c r="O79" s="126"/>
      <c r="P79" s="126"/>
      <c r="Q79" s="126"/>
      <c r="R79" s="126"/>
      <c r="S79" s="126" t="s">
        <v>94</v>
      </c>
      <c r="T79" s="126">
        <v>0</v>
      </c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  <c r="AL79" s="126"/>
      <c r="AM79" s="126"/>
      <c r="AN79" s="126"/>
      <c r="AO79" s="126"/>
      <c r="AP79" s="126"/>
      <c r="AQ79" s="126"/>
      <c r="AR79" s="126"/>
      <c r="AS79" s="126"/>
      <c r="AT79" s="126"/>
      <c r="AU79" s="126"/>
      <c r="AV79" s="126"/>
    </row>
    <row r="80" spans="1:48" outlineLevel="1">
      <c r="A80" s="127">
        <v>23</v>
      </c>
      <c r="B80" s="132" t="s">
        <v>178</v>
      </c>
      <c r="C80" s="164" t="s">
        <v>179</v>
      </c>
      <c r="D80" s="134" t="s">
        <v>99</v>
      </c>
      <c r="E80" s="139">
        <v>3.2475000000000001</v>
      </c>
      <c r="F80" s="142"/>
      <c r="G80" s="143">
        <f>ROUND(E80*F80,2)</f>
        <v>0</v>
      </c>
      <c r="H80" s="143">
        <v>0</v>
      </c>
      <c r="I80" s="143">
        <f>ROUND(E80*H80,5)</f>
        <v>0</v>
      </c>
      <c r="J80" s="172" t="s">
        <v>290</v>
      </c>
      <c r="K80" s="126"/>
      <c r="L80" s="126"/>
      <c r="M80" s="126"/>
      <c r="N80" s="126"/>
      <c r="O80" s="126"/>
      <c r="P80" s="126"/>
      <c r="Q80" s="126"/>
      <c r="R80" s="126"/>
      <c r="S80" s="126" t="s">
        <v>92</v>
      </c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  <c r="AT80" s="126"/>
      <c r="AU80" s="126"/>
      <c r="AV80" s="126"/>
    </row>
    <row r="81" spans="1:48" outlineLevel="1">
      <c r="A81" s="127">
        <v>24</v>
      </c>
      <c r="B81" s="132" t="s">
        <v>180</v>
      </c>
      <c r="C81" s="164" t="s">
        <v>181</v>
      </c>
      <c r="D81" s="134" t="s">
        <v>126</v>
      </c>
      <c r="E81" s="139">
        <v>21.65</v>
      </c>
      <c r="F81" s="142"/>
      <c r="G81" s="143">
        <f>ROUND(E81*F81,2)</f>
        <v>0</v>
      </c>
      <c r="H81" s="143">
        <v>0</v>
      </c>
      <c r="I81" s="143">
        <f>ROUND(E81*H81,5)</f>
        <v>0</v>
      </c>
      <c r="J81" s="172" t="s">
        <v>290</v>
      </c>
      <c r="K81" s="126"/>
      <c r="L81" s="126"/>
      <c r="M81" s="126"/>
      <c r="N81" s="126"/>
      <c r="O81" s="126"/>
      <c r="P81" s="126"/>
      <c r="Q81" s="126"/>
      <c r="R81" s="126"/>
      <c r="S81" s="126" t="s">
        <v>92</v>
      </c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</row>
    <row r="82" spans="1:48" outlineLevel="1">
      <c r="A82" s="127"/>
      <c r="B82" s="132"/>
      <c r="C82" s="165" t="s">
        <v>93</v>
      </c>
      <c r="D82" s="136"/>
      <c r="E82" s="140"/>
      <c r="F82" s="143"/>
      <c r="G82" s="143"/>
      <c r="H82" s="143"/>
      <c r="I82" s="143"/>
      <c r="J82" s="135"/>
      <c r="K82" s="126"/>
      <c r="L82" s="126"/>
      <c r="M82" s="126"/>
      <c r="N82" s="126"/>
      <c r="O82" s="126"/>
      <c r="P82" s="126"/>
      <c r="Q82" s="126"/>
      <c r="R82" s="126"/>
      <c r="S82" s="126" t="s">
        <v>94</v>
      </c>
      <c r="T82" s="126">
        <v>0</v>
      </c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</row>
    <row r="83" spans="1:48" outlineLevel="1">
      <c r="A83" s="127"/>
      <c r="B83" s="132"/>
      <c r="C83" s="165" t="s">
        <v>127</v>
      </c>
      <c r="D83" s="136"/>
      <c r="E83" s="140">
        <v>9.25</v>
      </c>
      <c r="F83" s="143"/>
      <c r="G83" s="143"/>
      <c r="H83" s="143"/>
      <c r="I83" s="143"/>
      <c r="J83" s="135"/>
      <c r="K83" s="126"/>
      <c r="L83" s="126"/>
      <c r="M83" s="126"/>
      <c r="N83" s="126"/>
      <c r="O83" s="126"/>
      <c r="P83" s="126"/>
      <c r="Q83" s="126"/>
      <c r="R83" s="126"/>
      <c r="S83" s="126" t="s">
        <v>94</v>
      </c>
      <c r="T83" s="126">
        <v>0</v>
      </c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</row>
    <row r="84" spans="1:48" outlineLevel="1">
      <c r="A84" s="127"/>
      <c r="B84" s="132"/>
      <c r="C84" s="165" t="s">
        <v>128</v>
      </c>
      <c r="D84" s="136"/>
      <c r="E84" s="140">
        <v>12.4</v>
      </c>
      <c r="F84" s="143"/>
      <c r="G84" s="143"/>
      <c r="H84" s="143"/>
      <c r="I84" s="143"/>
      <c r="J84" s="135"/>
      <c r="K84" s="126"/>
      <c r="L84" s="126"/>
      <c r="M84" s="126"/>
      <c r="N84" s="126"/>
      <c r="O84" s="126"/>
      <c r="P84" s="126"/>
      <c r="Q84" s="126"/>
      <c r="R84" s="126"/>
      <c r="S84" s="126" t="s">
        <v>94</v>
      </c>
      <c r="T84" s="126">
        <v>0</v>
      </c>
      <c r="U84" s="126"/>
      <c r="V84" s="126"/>
      <c r="W84" s="126"/>
      <c r="X84" s="126"/>
      <c r="Y84" s="126"/>
      <c r="Z84" s="126"/>
      <c r="AA84" s="126"/>
      <c r="AB84" s="126"/>
      <c r="AC84" s="126"/>
      <c r="AD84" s="126"/>
      <c r="AE84" s="126"/>
      <c r="AF84" s="126"/>
      <c r="AG84" s="126"/>
      <c r="AH84" s="126"/>
      <c r="AI84" s="126"/>
      <c r="AJ84" s="126"/>
      <c r="AK84" s="126"/>
      <c r="AL84" s="126"/>
      <c r="AM84" s="126"/>
      <c r="AN84" s="126"/>
      <c r="AO84" s="126"/>
      <c r="AP84" s="126"/>
      <c r="AQ84" s="126"/>
      <c r="AR84" s="126"/>
      <c r="AS84" s="126"/>
      <c r="AT84" s="126"/>
      <c r="AU84" s="126"/>
      <c r="AV84" s="126"/>
    </row>
    <row r="85" spans="1:48" ht="22.5" outlineLevel="1">
      <c r="A85" s="127">
        <v>25</v>
      </c>
      <c r="B85" s="132" t="s">
        <v>182</v>
      </c>
      <c r="C85" s="164" t="s">
        <v>183</v>
      </c>
      <c r="D85" s="134" t="s">
        <v>159</v>
      </c>
      <c r="E85" s="139">
        <v>0.22515999999999997</v>
      </c>
      <c r="F85" s="142"/>
      <c r="G85" s="143">
        <f>ROUND(E85*F85,2)</f>
        <v>0</v>
      </c>
      <c r="H85" s="143">
        <v>1.0662499999999999</v>
      </c>
      <c r="I85" s="143">
        <f>ROUND(E85*H85,5)</f>
        <v>0.24007999999999999</v>
      </c>
      <c r="J85" s="172" t="s">
        <v>290</v>
      </c>
      <c r="K85" s="126"/>
      <c r="L85" s="126"/>
      <c r="M85" s="126"/>
      <c r="N85" s="126"/>
      <c r="O85" s="126"/>
      <c r="P85" s="126"/>
      <c r="Q85" s="126"/>
      <c r="R85" s="126"/>
      <c r="S85" s="126" t="s">
        <v>92</v>
      </c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</row>
    <row r="86" spans="1:48" outlineLevel="1">
      <c r="A86" s="127"/>
      <c r="B86" s="132"/>
      <c r="C86" s="165" t="s">
        <v>93</v>
      </c>
      <c r="D86" s="136"/>
      <c r="E86" s="140"/>
      <c r="F86" s="143"/>
      <c r="G86" s="143"/>
      <c r="H86" s="143"/>
      <c r="I86" s="143"/>
      <c r="J86" s="135"/>
      <c r="K86" s="126"/>
      <c r="L86" s="126"/>
      <c r="M86" s="126"/>
      <c r="N86" s="126"/>
      <c r="O86" s="126"/>
      <c r="P86" s="126"/>
      <c r="Q86" s="126"/>
      <c r="R86" s="126"/>
      <c r="S86" s="126" t="s">
        <v>94</v>
      </c>
      <c r="T86" s="126">
        <v>0</v>
      </c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  <c r="AL86" s="126"/>
      <c r="AM86" s="126"/>
      <c r="AN86" s="126"/>
      <c r="AO86" s="126"/>
      <c r="AP86" s="126"/>
      <c r="AQ86" s="126"/>
      <c r="AR86" s="126"/>
      <c r="AS86" s="126"/>
      <c r="AT86" s="126"/>
      <c r="AU86" s="126"/>
      <c r="AV86" s="126"/>
    </row>
    <row r="87" spans="1:48" outlineLevel="1">
      <c r="A87" s="127"/>
      <c r="B87" s="132"/>
      <c r="C87" s="165" t="s">
        <v>184</v>
      </c>
      <c r="D87" s="136"/>
      <c r="E87" s="140"/>
      <c r="F87" s="143"/>
      <c r="G87" s="143"/>
      <c r="H87" s="143"/>
      <c r="I87" s="143"/>
      <c r="J87" s="135"/>
      <c r="K87" s="126"/>
      <c r="L87" s="126"/>
      <c r="M87" s="126"/>
      <c r="N87" s="126"/>
      <c r="O87" s="126"/>
      <c r="P87" s="126"/>
      <c r="Q87" s="126"/>
      <c r="R87" s="126"/>
      <c r="S87" s="126" t="s">
        <v>94</v>
      </c>
      <c r="T87" s="126">
        <v>0</v>
      </c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6"/>
      <c r="AL87" s="126"/>
      <c r="AM87" s="126"/>
      <c r="AN87" s="126"/>
      <c r="AO87" s="126"/>
      <c r="AP87" s="126"/>
      <c r="AQ87" s="126"/>
      <c r="AR87" s="126"/>
      <c r="AS87" s="126"/>
      <c r="AT87" s="126"/>
      <c r="AU87" s="126"/>
      <c r="AV87" s="126"/>
    </row>
    <row r="88" spans="1:48" outlineLevel="1">
      <c r="A88" s="127"/>
      <c r="B88" s="132"/>
      <c r="C88" s="165" t="s">
        <v>185</v>
      </c>
      <c r="D88" s="136"/>
      <c r="E88" s="140">
        <v>9.6199999999999994E-2</v>
      </c>
      <c r="F88" s="143"/>
      <c r="G88" s="143"/>
      <c r="H88" s="143"/>
      <c r="I88" s="143"/>
      <c r="J88" s="135"/>
      <c r="K88" s="126"/>
      <c r="L88" s="126"/>
      <c r="M88" s="126"/>
      <c r="N88" s="126"/>
      <c r="O88" s="126"/>
      <c r="P88" s="126"/>
      <c r="Q88" s="126"/>
      <c r="R88" s="126"/>
      <c r="S88" s="126" t="s">
        <v>94</v>
      </c>
      <c r="T88" s="126">
        <v>0</v>
      </c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6"/>
      <c r="AL88" s="126"/>
      <c r="AM88" s="126"/>
      <c r="AN88" s="126"/>
      <c r="AO88" s="126"/>
      <c r="AP88" s="126"/>
      <c r="AQ88" s="126"/>
      <c r="AR88" s="126"/>
      <c r="AS88" s="126"/>
      <c r="AT88" s="126"/>
      <c r="AU88" s="126"/>
      <c r="AV88" s="126"/>
    </row>
    <row r="89" spans="1:48" outlineLevel="1">
      <c r="A89" s="127"/>
      <c r="B89" s="132"/>
      <c r="C89" s="165" t="s">
        <v>186</v>
      </c>
      <c r="D89" s="136"/>
      <c r="E89" s="140">
        <v>0.12895999999999999</v>
      </c>
      <c r="F89" s="143"/>
      <c r="G89" s="143"/>
      <c r="H89" s="143"/>
      <c r="I89" s="143"/>
      <c r="J89" s="135"/>
      <c r="K89" s="126"/>
      <c r="L89" s="126"/>
      <c r="M89" s="126"/>
      <c r="N89" s="126"/>
      <c r="O89" s="126"/>
      <c r="P89" s="126"/>
      <c r="Q89" s="126"/>
      <c r="R89" s="126"/>
      <c r="S89" s="126" t="s">
        <v>94</v>
      </c>
      <c r="T89" s="126">
        <v>0</v>
      </c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  <c r="AL89" s="126"/>
      <c r="AM89" s="126"/>
      <c r="AN89" s="126"/>
      <c r="AO89" s="126"/>
      <c r="AP89" s="126"/>
      <c r="AQ89" s="126"/>
      <c r="AR89" s="126"/>
      <c r="AS89" s="126"/>
      <c r="AT89" s="126"/>
      <c r="AU89" s="126"/>
      <c r="AV89" s="126"/>
    </row>
    <row r="90" spans="1:48">
      <c r="A90" s="128" t="s">
        <v>87</v>
      </c>
      <c r="B90" s="133" t="s">
        <v>64</v>
      </c>
      <c r="C90" s="166" t="s">
        <v>65</v>
      </c>
      <c r="D90" s="137"/>
      <c r="E90" s="141"/>
      <c r="F90" s="144"/>
      <c r="G90" s="144">
        <f>SUM(G91:G96)</f>
        <v>0</v>
      </c>
      <c r="H90" s="144"/>
      <c r="I90" s="144">
        <f>SUM(I91:I96)</f>
        <v>6.4000000000000005E-4</v>
      </c>
      <c r="J90" s="138"/>
      <c r="S90" t="s">
        <v>88</v>
      </c>
    </row>
    <row r="91" spans="1:48" ht="22.5" outlineLevel="1">
      <c r="A91" s="127">
        <v>26</v>
      </c>
      <c r="B91" s="132" t="s">
        <v>187</v>
      </c>
      <c r="C91" s="164" t="s">
        <v>188</v>
      </c>
      <c r="D91" s="134" t="s">
        <v>163</v>
      </c>
      <c r="E91" s="139">
        <v>8</v>
      </c>
      <c r="F91" s="142"/>
      <c r="G91" s="143">
        <f>ROUND(E91*F91,2)</f>
        <v>0</v>
      </c>
      <c r="H91" s="143">
        <v>0</v>
      </c>
      <c r="I91" s="143">
        <f>ROUND(E91*H91,5)</f>
        <v>0</v>
      </c>
      <c r="J91" s="172" t="s">
        <v>290</v>
      </c>
      <c r="K91" s="126"/>
      <c r="L91" s="126"/>
      <c r="M91" s="126"/>
      <c r="N91" s="126"/>
      <c r="O91" s="126"/>
      <c r="P91" s="126"/>
      <c r="Q91" s="126"/>
      <c r="R91" s="126"/>
      <c r="S91" s="126" t="s">
        <v>92</v>
      </c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</row>
    <row r="92" spans="1:48" outlineLevel="1">
      <c r="A92" s="127"/>
      <c r="B92" s="132"/>
      <c r="C92" s="165" t="s">
        <v>93</v>
      </c>
      <c r="D92" s="136"/>
      <c r="E92" s="140"/>
      <c r="F92" s="143"/>
      <c r="G92" s="143"/>
      <c r="H92" s="143"/>
      <c r="I92" s="143"/>
      <c r="J92" s="135"/>
      <c r="K92" s="126"/>
      <c r="L92" s="126"/>
      <c r="M92" s="126"/>
      <c r="N92" s="126"/>
      <c r="O92" s="126"/>
      <c r="P92" s="126"/>
      <c r="Q92" s="126"/>
      <c r="R92" s="126"/>
      <c r="S92" s="126" t="s">
        <v>94</v>
      </c>
      <c r="T92" s="126">
        <v>0</v>
      </c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</row>
    <row r="93" spans="1:48" outlineLevel="1">
      <c r="A93" s="127"/>
      <c r="B93" s="132"/>
      <c r="C93" s="165" t="s">
        <v>189</v>
      </c>
      <c r="D93" s="136"/>
      <c r="E93" s="140">
        <v>4</v>
      </c>
      <c r="F93" s="143"/>
      <c r="G93" s="143"/>
      <c r="H93" s="143"/>
      <c r="I93" s="143"/>
      <c r="J93" s="135"/>
      <c r="K93" s="126"/>
      <c r="L93" s="126"/>
      <c r="M93" s="126"/>
      <c r="N93" s="126"/>
      <c r="O93" s="126"/>
      <c r="P93" s="126"/>
      <c r="Q93" s="126"/>
      <c r="R93" s="126"/>
      <c r="S93" s="126" t="s">
        <v>94</v>
      </c>
      <c r="T93" s="126">
        <v>0</v>
      </c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6"/>
      <c r="AL93" s="126"/>
      <c r="AM93" s="126"/>
      <c r="AN93" s="126"/>
      <c r="AO93" s="126"/>
      <c r="AP93" s="126"/>
      <c r="AQ93" s="126"/>
      <c r="AR93" s="126"/>
      <c r="AS93" s="126"/>
      <c r="AT93" s="126"/>
      <c r="AU93" s="126"/>
      <c r="AV93" s="126"/>
    </row>
    <row r="94" spans="1:48" outlineLevel="1">
      <c r="A94" s="127"/>
      <c r="B94" s="132"/>
      <c r="C94" s="165" t="s">
        <v>190</v>
      </c>
      <c r="D94" s="136"/>
      <c r="E94" s="140">
        <v>4</v>
      </c>
      <c r="F94" s="143"/>
      <c r="G94" s="143"/>
      <c r="H94" s="143"/>
      <c r="I94" s="143"/>
      <c r="J94" s="135"/>
      <c r="K94" s="126"/>
      <c r="L94" s="126"/>
      <c r="M94" s="126"/>
      <c r="N94" s="126"/>
      <c r="O94" s="126"/>
      <c r="P94" s="126"/>
      <c r="Q94" s="126"/>
      <c r="R94" s="126"/>
      <c r="S94" s="126" t="s">
        <v>94</v>
      </c>
      <c r="T94" s="126">
        <v>0</v>
      </c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</row>
    <row r="95" spans="1:48" outlineLevel="1">
      <c r="A95" s="127">
        <v>27</v>
      </c>
      <c r="B95" s="132" t="s">
        <v>191</v>
      </c>
      <c r="C95" s="164" t="s">
        <v>192</v>
      </c>
      <c r="D95" s="134" t="s">
        <v>163</v>
      </c>
      <c r="E95" s="139">
        <v>8</v>
      </c>
      <c r="F95" s="142"/>
      <c r="G95" s="143">
        <f>ROUND(E95*F95,2)</f>
        <v>0</v>
      </c>
      <c r="H95" s="143">
        <v>8.0000000000000007E-5</v>
      </c>
      <c r="I95" s="143">
        <f>ROUND(E95*H95,5)</f>
        <v>6.4000000000000005E-4</v>
      </c>
      <c r="J95" s="172" t="s">
        <v>290</v>
      </c>
      <c r="K95" s="126"/>
      <c r="L95" s="126"/>
      <c r="M95" s="126"/>
      <c r="N95" s="126"/>
      <c r="O95" s="126"/>
      <c r="P95" s="126"/>
      <c r="Q95" s="126"/>
      <c r="R95" s="126"/>
      <c r="S95" s="126" t="s">
        <v>92</v>
      </c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</row>
    <row r="96" spans="1:48" outlineLevel="1">
      <c r="A96" s="127">
        <v>28</v>
      </c>
      <c r="B96" s="132" t="s">
        <v>193</v>
      </c>
      <c r="C96" s="164" t="s">
        <v>194</v>
      </c>
      <c r="D96" s="134" t="s">
        <v>163</v>
      </c>
      <c r="E96" s="139">
        <v>8</v>
      </c>
      <c r="F96" s="142"/>
      <c r="G96" s="143">
        <f>ROUND(E96*F96,2)</f>
        <v>0</v>
      </c>
      <c r="H96" s="143">
        <v>0</v>
      </c>
      <c r="I96" s="143">
        <f>ROUND(E96*H96,5)</f>
        <v>0</v>
      </c>
      <c r="J96" s="172" t="s">
        <v>290</v>
      </c>
      <c r="K96" s="126"/>
      <c r="L96" s="126"/>
      <c r="M96" s="126"/>
      <c r="N96" s="126"/>
      <c r="O96" s="126"/>
      <c r="P96" s="126"/>
      <c r="Q96" s="126"/>
      <c r="R96" s="126"/>
      <c r="S96" s="126" t="s">
        <v>167</v>
      </c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6"/>
      <c r="AT96" s="126"/>
      <c r="AU96" s="126"/>
      <c r="AV96" s="126"/>
    </row>
    <row r="97" spans="1:48">
      <c r="A97" s="128" t="s">
        <v>87</v>
      </c>
      <c r="B97" s="133" t="s">
        <v>66</v>
      </c>
      <c r="C97" s="166" t="s">
        <v>67</v>
      </c>
      <c r="D97" s="137"/>
      <c r="E97" s="141"/>
      <c r="F97" s="144"/>
      <c r="G97" s="144">
        <f>SUM(G98:G98)</f>
        <v>0</v>
      </c>
      <c r="H97" s="144"/>
      <c r="I97" s="144">
        <f>SUM(I98:I98)</f>
        <v>0</v>
      </c>
      <c r="J97" s="138"/>
      <c r="S97" t="s">
        <v>88</v>
      </c>
    </row>
    <row r="98" spans="1:48" outlineLevel="1">
      <c r="A98" s="127">
        <v>29</v>
      </c>
      <c r="B98" s="132" t="s">
        <v>195</v>
      </c>
      <c r="C98" s="164" t="s">
        <v>196</v>
      </c>
      <c r="D98" s="134" t="s">
        <v>159</v>
      </c>
      <c r="E98" s="139">
        <f>I71+I63+I35</f>
        <v>37.22290000000001</v>
      </c>
      <c r="F98" s="142"/>
      <c r="G98" s="143">
        <f>ROUND(E98*F98,2)</f>
        <v>0</v>
      </c>
      <c r="H98" s="143">
        <v>0</v>
      </c>
      <c r="I98" s="143">
        <f>ROUND(E98*H98,5)</f>
        <v>0</v>
      </c>
      <c r="J98" s="172" t="s">
        <v>290</v>
      </c>
      <c r="K98" s="126"/>
      <c r="L98" s="126"/>
      <c r="M98" s="126"/>
      <c r="N98" s="126"/>
      <c r="O98" s="126"/>
      <c r="P98" s="126"/>
      <c r="Q98" s="126"/>
      <c r="R98" s="126"/>
      <c r="S98" s="126" t="s">
        <v>92</v>
      </c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6"/>
      <c r="AL98" s="126"/>
      <c r="AM98" s="126"/>
      <c r="AN98" s="126"/>
      <c r="AO98" s="126"/>
      <c r="AP98" s="126"/>
      <c r="AQ98" s="126"/>
      <c r="AR98" s="126"/>
      <c r="AS98" s="126"/>
      <c r="AT98" s="126"/>
      <c r="AU98" s="126"/>
      <c r="AV98" s="126"/>
    </row>
    <row r="99" spans="1:48">
      <c r="A99" s="128" t="s">
        <v>87</v>
      </c>
      <c r="B99" s="133" t="s">
        <v>68</v>
      </c>
      <c r="C99" s="166" t="s">
        <v>69</v>
      </c>
      <c r="D99" s="137"/>
      <c r="E99" s="141"/>
      <c r="F99" s="144"/>
      <c r="G99" s="144">
        <f>SUM(G100:G119)</f>
        <v>0</v>
      </c>
      <c r="H99" s="144"/>
      <c r="I99" s="144">
        <f>SUM(I100:I119)</f>
        <v>0.93182000000000009</v>
      </c>
      <c r="J99" s="138"/>
      <c r="S99" t="s">
        <v>88</v>
      </c>
    </row>
    <row r="100" spans="1:48" outlineLevel="1">
      <c r="A100" s="127">
        <v>30</v>
      </c>
      <c r="B100" s="132" t="s">
        <v>197</v>
      </c>
      <c r="C100" s="164" t="s">
        <v>198</v>
      </c>
      <c r="D100" s="134" t="s">
        <v>131</v>
      </c>
      <c r="E100" s="139">
        <v>24.299999999999997</v>
      </c>
      <c r="F100" s="142"/>
      <c r="G100" s="143">
        <f>ROUND(E100*F100,2)</f>
        <v>0</v>
      </c>
      <c r="H100" s="143">
        <v>1.6000000000000001E-4</v>
      </c>
      <c r="I100" s="143">
        <f>ROUND(E100*H100,5)</f>
        <v>3.8899999999999998E-3</v>
      </c>
      <c r="J100" s="172" t="s">
        <v>290</v>
      </c>
      <c r="K100" s="126"/>
      <c r="L100" s="126"/>
      <c r="M100" s="126"/>
      <c r="N100" s="126"/>
      <c r="O100" s="126"/>
      <c r="P100" s="126"/>
      <c r="Q100" s="126"/>
      <c r="R100" s="126"/>
      <c r="S100" s="126" t="s">
        <v>92</v>
      </c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6"/>
      <c r="AL100" s="126"/>
      <c r="AM100" s="126"/>
      <c r="AN100" s="126"/>
      <c r="AO100" s="126"/>
      <c r="AP100" s="126"/>
      <c r="AQ100" s="126"/>
      <c r="AR100" s="126"/>
      <c r="AS100" s="126"/>
      <c r="AT100" s="126"/>
      <c r="AU100" s="126"/>
      <c r="AV100" s="126"/>
    </row>
    <row r="101" spans="1:48" outlineLevel="1">
      <c r="A101" s="127"/>
      <c r="B101" s="132"/>
      <c r="C101" s="165" t="s">
        <v>93</v>
      </c>
      <c r="D101" s="136"/>
      <c r="E101" s="140"/>
      <c r="F101" s="143"/>
      <c r="G101" s="143"/>
      <c r="H101" s="143"/>
      <c r="I101" s="143"/>
      <c r="J101" s="135"/>
      <c r="K101" s="126"/>
      <c r="L101" s="126"/>
      <c r="M101" s="126"/>
      <c r="N101" s="126"/>
      <c r="O101" s="126"/>
      <c r="P101" s="126"/>
      <c r="Q101" s="126"/>
      <c r="R101" s="126"/>
      <c r="S101" s="126" t="s">
        <v>94</v>
      </c>
      <c r="T101" s="126">
        <v>0</v>
      </c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  <c r="AS101" s="126"/>
      <c r="AT101" s="126"/>
      <c r="AU101" s="126"/>
      <c r="AV101" s="126"/>
    </row>
    <row r="102" spans="1:48" outlineLevel="1">
      <c r="A102" s="127"/>
      <c r="B102" s="132"/>
      <c r="C102" s="165" t="s">
        <v>199</v>
      </c>
      <c r="D102" s="136"/>
      <c r="E102" s="140">
        <v>24.3</v>
      </c>
      <c r="F102" s="143"/>
      <c r="G102" s="143"/>
      <c r="H102" s="143"/>
      <c r="I102" s="143"/>
      <c r="J102" s="135"/>
      <c r="K102" s="126"/>
      <c r="L102" s="126"/>
      <c r="M102" s="126"/>
      <c r="N102" s="126"/>
      <c r="O102" s="126"/>
      <c r="P102" s="126"/>
      <c r="Q102" s="126"/>
      <c r="R102" s="126"/>
      <c r="S102" s="126" t="s">
        <v>94</v>
      </c>
      <c r="T102" s="126">
        <v>0</v>
      </c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  <c r="AS102" s="126"/>
      <c r="AT102" s="126"/>
      <c r="AU102" s="126"/>
      <c r="AV102" s="126"/>
    </row>
    <row r="103" spans="1:48" outlineLevel="1">
      <c r="A103" s="127">
        <v>31</v>
      </c>
      <c r="B103" s="132" t="s">
        <v>200</v>
      </c>
      <c r="C103" s="164" t="s">
        <v>201</v>
      </c>
      <c r="D103" s="134" t="s">
        <v>99</v>
      </c>
      <c r="E103" s="139">
        <v>0.74844000000000011</v>
      </c>
      <c r="F103" s="142"/>
      <c r="G103" s="143">
        <f>ROUND(E103*F103,2)</f>
        <v>0</v>
      </c>
      <c r="H103" s="143">
        <v>0.55000000000000004</v>
      </c>
      <c r="I103" s="143">
        <f>ROUND(E103*H103,5)</f>
        <v>0.41164000000000001</v>
      </c>
      <c r="J103" s="172" t="s">
        <v>290</v>
      </c>
      <c r="K103" s="126"/>
      <c r="L103" s="126"/>
      <c r="M103" s="126"/>
      <c r="N103" s="126"/>
      <c r="O103" s="126"/>
      <c r="P103" s="126"/>
      <c r="Q103" s="126"/>
      <c r="R103" s="126"/>
      <c r="S103" s="126" t="s">
        <v>167</v>
      </c>
      <c r="T103" s="126"/>
      <c r="U103" s="126"/>
      <c r="V103" s="126"/>
      <c r="W103" s="126"/>
      <c r="X103" s="126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6"/>
      <c r="AL103" s="126"/>
      <c r="AM103" s="126"/>
      <c r="AN103" s="126"/>
      <c r="AO103" s="126"/>
      <c r="AP103" s="126"/>
      <c r="AQ103" s="126"/>
      <c r="AR103" s="126"/>
      <c r="AS103" s="126"/>
      <c r="AT103" s="126"/>
      <c r="AU103" s="126"/>
      <c r="AV103" s="126"/>
    </row>
    <row r="104" spans="1:48" outlineLevel="1">
      <c r="A104" s="127"/>
      <c r="B104" s="132"/>
      <c r="C104" s="165" t="s">
        <v>93</v>
      </c>
      <c r="D104" s="136"/>
      <c r="E104" s="140"/>
      <c r="F104" s="143"/>
      <c r="G104" s="143"/>
      <c r="H104" s="143"/>
      <c r="I104" s="143"/>
      <c r="J104" s="135"/>
      <c r="K104" s="126"/>
      <c r="L104" s="126"/>
      <c r="M104" s="126"/>
      <c r="N104" s="126"/>
      <c r="O104" s="126"/>
      <c r="P104" s="126"/>
      <c r="Q104" s="126"/>
      <c r="R104" s="126"/>
      <c r="S104" s="126" t="s">
        <v>94</v>
      </c>
      <c r="T104" s="126">
        <v>0</v>
      </c>
      <c r="U104" s="126"/>
      <c r="V104" s="126"/>
      <c r="W104" s="126"/>
      <c r="X104" s="126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6"/>
      <c r="AL104" s="126"/>
      <c r="AM104" s="126"/>
      <c r="AN104" s="126"/>
      <c r="AO104" s="126"/>
      <c r="AP104" s="126"/>
      <c r="AQ104" s="126"/>
      <c r="AR104" s="126"/>
      <c r="AS104" s="126"/>
      <c r="AT104" s="126"/>
      <c r="AU104" s="126"/>
      <c r="AV104" s="126"/>
    </row>
    <row r="105" spans="1:48" outlineLevel="1">
      <c r="A105" s="127"/>
      <c r="B105" s="132"/>
      <c r="C105" s="165" t="s">
        <v>202</v>
      </c>
      <c r="D105" s="136"/>
      <c r="E105" s="140">
        <v>0.6804</v>
      </c>
      <c r="F105" s="143"/>
      <c r="G105" s="143"/>
      <c r="H105" s="143"/>
      <c r="I105" s="143"/>
      <c r="J105" s="135"/>
      <c r="K105" s="126"/>
      <c r="L105" s="126"/>
      <c r="M105" s="126"/>
      <c r="N105" s="126"/>
      <c r="O105" s="126"/>
      <c r="P105" s="126"/>
      <c r="Q105" s="126"/>
      <c r="R105" s="126"/>
      <c r="S105" s="126" t="s">
        <v>94</v>
      </c>
      <c r="T105" s="126">
        <v>0</v>
      </c>
      <c r="U105" s="126"/>
      <c r="V105" s="126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126"/>
      <c r="AO105" s="126"/>
      <c r="AP105" s="126"/>
      <c r="AQ105" s="126"/>
      <c r="AR105" s="126"/>
      <c r="AS105" s="126"/>
      <c r="AT105" s="126"/>
      <c r="AU105" s="126"/>
      <c r="AV105" s="126"/>
    </row>
    <row r="106" spans="1:48" outlineLevel="1">
      <c r="A106" s="127"/>
      <c r="B106" s="132"/>
      <c r="C106" s="165" t="s">
        <v>203</v>
      </c>
      <c r="D106" s="136"/>
      <c r="E106" s="140">
        <v>6.8040000000000003E-2</v>
      </c>
      <c r="F106" s="143"/>
      <c r="G106" s="143"/>
      <c r="H106" s="143"/>
      <c r="I106" s="143"/>
      <c r="J106" s="135"/>
      <c r="K106" s="126"/>
      <c r="L106" s="126"/>
      <c r="M106" s="126"/>
      <c r="N106" s="126"/>
      <c r="O106" s="126"/>
      <c r="P106" s="126"/>
      <c r="Q106" s="126"/>
      <c r="R106" s="126"/>
      <c r="S106" s="126" t="s">
        <v>94</v>
      </c>
      <c r="T106" s="126">
        <v>0</v>
      </c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</row>
    <row r="107" spans="1:48" outlineLevel="1">
      <c r="A107" s="127">
        <v>32</v>
      </c>
      <c r="B107" s="132" t="s">
        <v>204</v>
      </c>
      <c r="C107" s="164" t="s">
        <v>205</v>
      </c>
      <c r="D107" s="134" t="s">
        <v>99</v>
      </c>
      <c r="E107" s="139">
        <v>0.74843999999999999</v>
      </c>
      <c r="F107" s="142"/>
      <c r="G107" s="143">
        <f>ROUND(E107*F107,2)</f>
        <v>0</v>
      </c>
      <c r="H107" s="143">
        <v>3.1099999999999999E-3</v>
      </c>
      <c r="I107" s="143">
        <f>ROUND(E107*H107,5)</f>
        <v>2.33E-3</v>
      </c>
      <c r="J107" s="172" t="s">
        <v>290</v>
      </c>
      <c r="K107" s="126"/>
      <c r="L107" s="126"/>
      <c r="M107" s="126"/>
      <c r="N107" s="126"/>
      <c r="O107" s="126"/>
      <c r="P107" s="126"/>
      <c r="Q107" s="126"/>
      <c r="R107" s="126"/>
      <c r="S107" s="126" t="s">
        <v>92</v>
      </c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</row>
    <row r="108" spans="1:48" ht="22.5" outlineLevel="1">
      <c r="A108" s="127">
        <v>33</v>
      </c>
      <c r="B108" s="132" t="s">
        <v>206</v>
      </c>
      <c r="C108" s="164" t="s">
        <v>207</v>
      </c>
      <c r="D108" s="134" t="s">
        <v>126</v>
      </c>
      <c r="E108" s="139">
        <v>20.02</v>
      </c>
      <c r="F108" s="142"/>
      <c r="G108" s="143">
        <f>ROUND(E108*F108,2)</f>
        <v>0</v>
      </c>
      <c r="H108" s="143">
        <v>0</v>
      </c>
      <c r="I108" s="143">
        <f>ROUND(E108*H108,5)</f>
        <v>0</v>
      </c>
      <c r="J108" s="172" t="s">
        <v>290</v>
      </c>
      <c r="K108" s="126"/>
      <c r="L108" s="126"/>
      <c r="M108" s="126"/>
      <c r="N108" s="126"/>
      <c r="O108" s="126"/>
      <c r="P108" s="126"/>
      <c r="Q108" s="126"/>
      <c r="R108" s="126"/>
      <c r="S108" s="126" t="s">
        <v>92</v>
      </c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</row>
    <row r="109" spans="1:48" outlineLevel="1">
      <c r="A109" s="127"/>
      <c r="B109" s="132"/>
      <c r="C109" s="165" t="s">
        <v>93</v>
      </c>
      <c r="D109" s="136"/>
      <c r="E109" s="140"/>
      <c r="F109" s="143"/>
      <c r="G109" s="143"/>
      <c r="H109" s="143"/>
      <c r="I109" s="143"/>
      <c r="J109" s="135"/>
      <c r="K109" s="126"/>
      <c r="L109" s="126"/>
      <c r="M109" s="126"/>
      <c r="N109" s="126"/>
      <c r="O109" s="126"/>
      <c r="P109" s="126"/>
      <c r="Q109" s="126"/>
      <c r="R109" s="126"/>
      <c r="S109" s="126" t="s">
        <v>94</v>
      </c>
      <c r="T109" s="126">
        <v>0</v>
      </c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</row>
    <row r="110" spans="1:48" outlineLevel="1">
      <c r="A110" s="127"/>
      <c r="B110" s="132"/>
      <c r="C110" s="165" t="s">
        <v>208</v>
      </c>
      <c r="D110" s="136"/>
      <c r="E110" s="140">
        <v>20.02</v>
      </c>
      <c r="F110" s="143"/>
      <c r="G110" s="143"/>
      <c r="H110" s="143"/>
      <c r="I110" s="143"/>
      <c r="J110" s="135"/>
      <c r="K110" s="126"/>
      <c r="L110" s="126"/>
      <c r="M110" s="126"/>
      <c r="N110" s="126"/>
      <c r="O110" s="126"/>
      <c r="P110" s="126"/>
      <c r="Q110" s="126"/>
      <c r="R110" s="126"/>
      <c r="S110" s="126" t="s">
        <v>94</v>
      </c>
      <c r="T110" s="126">
        <v>0</v>
      </c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</row>
    <row r="111" spans="1:48" ht="22.5" outlineLevel="1">
      <c r="A111" s="127">
        <v>34</v>
      </c>
      <c r="B111" s="132" t="s">
        <v>209</v>
      </c>
      <c r="C111" s="164" t="s">
        <v>210</v>
      </c>
      <c r="D111" s="134" t="s">
        <v>99</v>
      </c>
      <c r="E111" s="139">
        <v>0.88088000000000011</v>
      </c>
      <c r="F111" s="142"/>
      <c r="G111" s="143">
        <f>ROUND(E111*F111,2)</f>
        <v>0</v>
      </c>
      <c r="H111" s="143">
        <v>0.55000000000000004</v>
      </c>
      <c r="I111" s="143">
        <f>ROUND(E111*H111,5)</f>
        <v>0.48448000000000002</v>
      </c>
      <c r="J111" s="172" t="s">
        <v>290</v>
      </c>
      <c r="K111" s="126"/>
      <c r="L111" s="126"/>
      <c r="M111" s="126"/>
      <c r="N111" s="126"/>
      <c r="O111" s="126"/>
      <c r="P111" s="126"/>
      <c r="Q111" s="126"/>
      <c r="R111" s="126"/>
      <c r="S111" s="126" t="s">
        <v>167</v>
      </c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</row>
    <row r="112" spans="1:48" outlineLevel="1">
      <c r="A112" s="127"/>
      <c r="B112" s="132"/>
      <c r="C112" s="165" t="s">
        <v>93</v>
      </c>
      <c r="D112" s="136"/>
      <c r="E112" s="140"/>
      <c r="F112" s="143"/>
      <c r="G112" s="143"/>
      <c r="H112" s="143"/>
      <c r="I112" s="143"/>
      <c r="J112" s="135"/>
      <c r="K112" s="126"/>
      <c r="L112" s="126"/>
      <c r="M112" s="126"/>
      <c r="N112" s="126"/>
      <c r="O112" s="126"/>
      <c r="P112" s="126"/>
      <c r="Q112" s="126"/>
      <c r="R112" s="126"/>
      <c r="S112" s="126" t="s">
        <v>94</v>
      </c>
      <c r="T112" s="126">
        <v>0</v>
      </c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</row>
    <row r="113" spans="1:48" outlineLevel="1">
      <c r="A113" s="127"/>
      <c r="B113" s="132"/>
      <c r="C113" s="165" t="s">
        <v>211</v>
      </c>
      <c r="D113" s="136"/>
      <c r="E113" s="140">
        <v>0.80079999999999996</v>
      </c>
      <c r="F113" s="143"/>
      <c r="G113" s="143"/>
      <c r="H113" s="143"/>
      <c r="I113" s="143"/>
      <c r="J113" s="135"/>
      <c r="K113" s="126"/>
      <c r="L113" s="126"/>
      <c r="M113" s="126"/>
      <c r="N113" s="126"/>
      <c r="O113" s="126"/>
      <c r="P113" s="126"/>
      <c r="Q113" s="126"/>
      <c r="R113" s="126"/>
      <c r="S113" s="126" t="s">
        <v>94</v>
      </c>
      <c r="T113" s="126">
        <v>0</v>
      </c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</row>
    <row r="114" spans="1:48" outlineLevel="1">
      <c r="A114" s="127"/>
      <c r="B114" s="132"/>
      <c r="C114" s="165" t="s">
        <v>212</v>
      </c>
      <c r="D114" s="136"/>
      <c r="E114" s="140">
        <v>8.0079999999999998E-2</v>
      </c>
      <c r="F114" s="143"/>
      <c r="G114" s="143"/>
      <c r="H114" s="143"/>
      <c r="I114" s="143"/>
      <c r="J114" s="135"/>
      <c r="K114" s="126"/>
      <c r="L114" s="126"/>
      <c r="M114" s="126"/>
      <c r="N114" s="126"/>
      <c r="O114" s="126"/>
      <c r="P114" s="126"/>
      <c r="Q114" s="126"/>
      <c r="R114" s="126"/>
      <c r="S114" s="126" t="s">
        <v>94</v>
      </c>
      <c r="T114" s="126">
        <v>0</v>
      </c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</row>
    <row r="115" spans="1:48" outlineLevel="1">
      <c r="A115" s="127">
        <v>35</v>
      </c>
      <c r="B115" s="132" t="s">
        <v>213</v>
      </c>
      <c r="C115" s="164" t="s">
        <v>214</v>
      </c>
      <c r="D115" s="134" t="s">
        <v>99</v>
      </c>
      <c r="E115" s="139">
        <v>0.88088</v>
      </c>
      <c r="F115" s="142"/>
      <c r="G115" s="143">
        <f>ROUND(E115*F115,2)</f>
        <v>0</v>
      </c>
      <c r="H115" s="143">
        <v>2.9499999999999999E-3</v>
      </c>
      <c r="I115" s="143">
        <f>ROUND(E115*H115,5)</f>
        <v>2.5999999999999999E-3</v>
      </c>
      <c r="J115" s="172" t="s">
        <v>290</v>
      </c>
      <c r="K115" s="126"/>
      <c r="L115" s="126"/>
      <c r="M115" s="126"/>
      <c r="N115" s="126"/>
      <c r="O115" s="126"/>
      <c r="P115" s="126"/>
      <c r="Q115" s="126"/>
      <c r="R115" s="126"/>
      <c r="S115" s="126" t="s">
        <v>92</v>
      </c>
      <c r="T115" s="126"/>
      <c r="U115" s="126"/>
      <c r="V115" s="126"/>
      <c r="W115" s="126"/>
      <c r="X115" s="126"/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</row>
    <row r="116" spans="1:48" outlineLevel="1">
      <c r="A116" s="127">
        <v>36</v>
      </c>
      <c r="B116" s="132" t="s">
        <v>215</v>
      </c>
      <c r="C116" s="164" t="s">
        <v>216</v>
      </c>
      <c r="D116" s="134" t="s">
        <v>99</v>
      </c>
      <c r="E116" s="139">
        <v>1.6293199999999999</v>
      </c>
      <c r="F116" s="142"/>
      <c r="G116" s="143">
        <f>ROUND(E116*F116,2)</f>
        <v>0</v>
      </c>
      <c r="H116" s="143">
        <v>1.6500000000000001E-2</v>
      </c>
      <c r="I116" s="143">
        <f>ROUND(E116*H116,5)</f>
        <v>2.6880000000000001E-2</v>
      </c>
      <c r="J116" s="172" t="s">
        <v>290</v>
      </c>
      <c r="K116" s="126"/>
      <c r="L116" s="126"/>
      <c r="M116" s="126"/>
      <c r="N116" s="126"/>
      <c r="O116" s="126"/>
      <c r="P116" s="126"/>
      <c r="Q116" s="126"/>
      <c r="R116" s="126"/>
      <c r="S116" s="126" t="s">
        <v>92</v>
      </c>
      <c r="T116" s="126"/>
      <c r="U116" s="126"/>
      <c r="V116" s="126"/>
      <c r="W116" s="126"/>
      <c r="X116" s="126"/>
      <c r="Y116" s="126"/>
      <c r="Z116" s="126"/>
      <c r="AA116" s="126"/>
      <c r="AB116" s="126"/>
      <c r="AC116" s="126"/>
      <c r="AD116" s="126"/>
      <c r="AE116" s="126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</row>
    <row r="117" spans="1:48" outlineLevel="1">
      <c r="A117" s="127"/>
      <c r="B117" s="132"/>
      <c r="C117" s="165" t="s">
        <v>217</v>
      </c>
      <c r="D117" s="136"/>
      <c r="E117" s="140">
        <v>0.74843999999999999</v>
      </c>
      <c r="F117" s="143"/>
      <c r="G117" s="143"/>
      <c r="H117" s="143"/>
      <c r="I117" s="143"/>
      <c r="J117" s="135"/>
      <c r="K117" s="126"/>
      <c r="L117" s="126"/>
      <c r="M117" s="126"/>
      <c r="N117" s="126"/>
      <c r="O117" s="126"/>
      <c r="P117" s="126"/>
      <c r="Q117" s="126"/>
      <c r="R117" s="126"/>
      <c r="S117" s="126" t="s">
        <v>94</v>
      </c>
      <c r="T117" s="126">
        <v>0</v>
      </c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</row>
    <row r="118" spans="1:48" outlineLevel="1">
      <c r="A118" s="127"/>
      <c r="B118" s="132"/>
      <c r="C118" s="165" t="s">
        <v>218</v>
      </c>
      <c r="D118" s="136"/>
      <c r="E118" s="140">
        <v>0.88088</v>
      </c>
      <c r="F118" s="143"/>
      <c r="G118" s="143"/>
      <c r="H118" s="143"/>
      <c r="I118" s="143"/>
      <c r="J118" s="135"/>
      <c r="K118" s="126"/>
      <c r="L118" s="126"/>
      <c r="M118" s="126"/>
      <c r="N118" s="126"/>
      <c r="O118" s="126"/>
      <c r="P118" s="126"/>
      <c r="Q118" s="126"/>
      <c r="R118" s="126"/>
      <c r="S118" s="126" t="s">
        <v>94</v>
      </c>
      <c r="T118" s="126">
        <v>0</v>
      </c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</row>
    <row r="119" spans="1:48" ht="22.5" outlineLevel="1">
      <c r="A119" s="127">
        <v>37</v>
      </c>
      <c r="B119" s="132" t="s">
        <v>219</v>
      </c>
      <c r="C119" s="164" t="s">
        <v>220</v>
      </c>
      <c r="D119" s="134" t="s">
        <v>159</v>
      </c>
      <c r="E119" s="139">
        <v>0.93200000000000005</v>
      </c>
      <c r="F119" s="142"/>
      <c r="G119" s="143">
        <f>ROUND(E119*F119,2)</f>
        <v>0</v>
      </c>
      <c r="H119" s="143">
        <v>0</v>
      </c>
      <c r="I119" s="143">
        <f>ROUND(E119*H119,5)</f>
        <v>0</v>
      </c>
      <c r="J119" s="172" t="s">
        <v>290</v>
      </c>
      <c r="K119" s="126"/>
      <c r="L119" s="126"/>
      <c r="M119" s="126"/>
      <c r="N119" s="126"/>
      <c r="O119" s="126"/>
      <c r="P119" s="126"/>
      <c r="Q119" s="126"/>
      <c r="R119" s="126"/>
      <c r="S119" s="126" t="s">
        <v>92</v>
      </c>
      <c r="T119" s="126"/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  <c r="AF119" s="126"/>
      <c r="AG119" s="126"/>
      <c r="AH119" s="126"/>
      <c r="AI119" s="126"/>
      <c r="AJ119" s="126"/>
      <c r="AK119" s="126"/>
      <c r="AL119" s="126"/>
      <c r="AM119" s="126"/>
      <c r="AN119" s="126"/>
      <c r="AO119" s="126"/>
      <c r="AP119" s="126"/>
      <c r="AQ119" s="126"/>
      <c r="AR119" s="126"/>
      <c r="AS119" s="126"/>
      <c r="AT119" s="126"/>
      <c r="AU119" s="126"/>
      <c r="AV119" s="126"/>
    </row>
    <row r="120" spans="1:48">
      <c r="A120" s="128" t="s">
        <v>87</v>
      </c>
      <c r="B120" s="133" t="s">
        <v>70</v>
      </c>
      <c r="C120" s="166" t="s">
        <v>71</v>
      </c>
      <c r="D120" s="137"/>
      <c r="E120" s="141"/>
      <c r="F120" s="144"/>
      <c r="G120" s="144">
        <f>SUM(G121:G166)</f>
        <v>0</v>
      </c>
      <c r="H120" s="144"/>
      <c r="I120" s="144">
        <f>SUM(I121:I166)</f>
        <v>3.00291</v>
      </c>
      <c r="J120" s="138"/>
      <c r="S120" t="s">
        <v>88</v>
      </c>
    </row>
    <row r="121" spans="1:48" outlineLevel="1">
      <c r="A121" s="127">
        <v>38</v>
      </c>
      <c r="B121" s="132" t="s">
        <v>221</v>
      </c>
      <c r="C121" s="164" t="s">
        <v>222</v>
      </c>
      <c r="D121" s="134" t="s">
        <v>223</v>
      </c>
      <c r="E121" s="139">
        <v>473.63400000000001</v>
      </c>
      <c r="F121" s="142"/>
      <c r="G121" s="143">
        <f>ROUND(E121*F121,2)</f>
        <v>0</v>
      </c>
      <c r="H121" s="143">
        <v>6.0000000000000002E-5</v>
      </c>
      <c r="I121" s="143">
        <f>ROUND(E121*H121,5)</f>
        <v>2.8420000000000001E-2</v>
      </c>
      <c r="J121" s="172" t="s">
        <v>290</v>
      </c>
      <c r="K121" s="126"/>
      <c r="L121" s="126"/>
      <c r="M121" s="126"/>
      <c r="N121" s="126"/>
      <c r="O121" s="126"/>
      <c r="P121" s="126"/>
      <c r="Q121" s="126"/>
      <c r="R121" s="126"/>
      <c r="S121" s="126" t="s">
        <v>92</v>
      </c>
      <c r="T121" s="126"/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  <c r="AL121" s="126"/>
      <c r="AM121" s="126"/>
      <c r="AN121" s="126"/>
      <c r="AO121" s="126"/>
      <c r="AP121" s="126"/>
      <c r="AQ121" s="126"/>
      <c r="AR121" s="126"/>
      <c r="AS121" s="126"/>
      <c r="AT121" s="126"/>
      <c r="AU121" s="126"/>
      <c r="AV121" s="126"/>
    </row>
    <row r="122" spans="1:48" outlineLevel="1">
      <c r="A122" s="127"/>
      <c r="B122" s="132"/>
      <c r="C122" s="165" t="s">
        <v>224</v>
      </c>
      <c r="D122" s="136"/>
      <c r="E122" s="140"/>
      <c r="F122" s="143"/>
      <c r="G122" s="143"/>
      <c r="H122" s="143"/>
      <c r="I122" s="143"/>
      <c r="J122" s="135"/>
      <c r="K122" s="126"/>
      <c r="L122" s="126"/>
      <c r="M122" s="126"/>
      <c r="N122" s="126"/>
      <c r="O122" s="126"/>
      <c r="P122" s="126"/>
      <c r="Q122" s="126"/>
      <c r="R122" s="126"/>
      <c r="S122" s="126" t="s">
        <v>94</v>
      </c>
      <c r="T122" s="126">
        <v>0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126"/>
      <c r="AP122" s="126"/>
      <c r="AQ122" s="126"/>
      <c r="AR122" s="126"/>
      <c r="AS122" s="126"/>
      <c r="AT122" s="126"/>
      <c r="AU122" s="126"/>
      <c r="AV122" s="126"/>
    </row>
    <row r="123" spans="1:48" outlineLevel="1">
      <c r="A123" s="127"/>
      <c r="B123" s="132"/>
      <c r="C123" s="165" t="s">
        <v>225</v>
      </c>
      <c r="D123" s="136"/>
      <c r="E123" s="140"/>
      <c r="F123" s="143"/>
      <c r="G123" s="143"/>
      <c r="H123" s="143"/>
      <c r="I123" s="143"/>
      <c r="J123" s="135"/>
      <c r="K123" s="126"/>
      <c r="L123" s="126"/>
      <c r="M123" s="126"/>
      <c r="N123" s="126"/>
      <c r="O123" s="126"/>
      <c r="P123" s="126"/>
      <c r="Q123" s="126"/>
      <c r="R123" s="126"/>
      <c r="S123" s="126" t="s">
        <v>94</v>
      </c>
      <c r="T123" s="126">
        <v>0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6"/>
      <c r="AG123" s="126"/>
      <c r="AH123" s="126"/>
      <c r="AI123" s="126"/>
      <c r="AJ123" s="126"/>
      <c r="AK123" s="126"/>
      <c r="AL123" s="126"/>
      <c r="AM123" s="126"/>
      <c r="AN123" s="126"/>
      <c r="AO123" s="126"/>
      <c r="AP123" s="126"/>
      <c r="AQ123" s="126"/>
      <c r="AR123" s="126"/>
      <c r="AS123" s="126"/>
      <c r="AT123" s="126"/>
      <c r="AU123" s="126"/>
      <c r="AV123" s="126"/>
    </row>
    <row r="124" spans="1:48" ht="22.5" outlineLevel="1">
      <c r="A124" s="127"/>
      <c r="B124" s="132"/>
      <c r="C124" s="165" t="s">
        <v>226</v>
      </c>
      <c r="D124" s="136"/>
      <c r="E124" s="140">
        <v>395.95400000000001</v>
      </c>
      <c r="F124" s="143"/>
      <c r="G124" s="143"/>
      <c r="H124" s="143"/>
      <c r="I124" s="143"/>
      <c r="J124" s="135"/>
      <c r="K124" s="126"/>
      <c r="L124" s="126"/>
      <c r="M124" s="126"/>
      <c r="N124" s="126"/>
      <c r="O124" s="126"/>
      <c r="P124" s="126"/>
      <c r="Q124" s="126"/>
      <c r="R124" s="126"/>
      <c r="S124" s="126" t="s">
        <v>94</v>
      </c>
      <c r="T124" s="126">
        <v>0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6"/>
      <c r="AL124" s="126"/>
      <c r="AM124" s="126"/>
      <c r="AN124" s="126"/>
      <c r="AO124" s="126"/>
      <c r="AP124" s="126"/>
      <c r="AQ124" s="126"/>
      <c r="AR124" s="126"/>
      <c r="AS124" s="126"/>
      <c r="AT124" s="126"/>
      <c r="AU124" s="126"/>
      <c r="AV124" s="126"/>
    </row>
    <row r="125" spans="1:48" ht="22.5" outlineLevel="1">
      <c r="A125" s="127"/>
      <c r="B125" s="132"/>
      <c r="C125" s="165" t="s">
        <v>227</v>
      </c>
      <c r="D125" s="136"/>
      <c r="E125" s="140">
        <v>43.12</v>
      </c>
      <c r="F125" s="143"/>
      <c r="G125" s="143"/>
      <c r="H125" s="143"/>
      <c r="I125" s="143"/>
      <c r="J125" s="135"/>
      <c r="K125" s="126"/>
      <c r="L125" s="126"/>
      <c r="M125" s="126"/>
      <c r="N125" s="126"/>
      <c r="O125" s="126"/>
      <c r="P125" s="126"/>
      <c r="Q125" s="126"/>
      <c r="R125" s="126"/>
      <c r="S125" s="126" t="s">
        <v>94</v>
      </c>
      <c r="T125" s="126">
        <v>0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6"/>
      <c r="AJ125" s="126"/>
      <c r="AK125" s="126"/>
      <c r="AL125" s="126"/>
      <c r="AM125" s="126"/>
      <c r="AN125" s="126"/>
      <c r="AO125" s="126"/>
      <c r="AP125" s="126"/>
      <c r="AQ125" s="126"/>
      <c r="AR125" s="126"/>
      <c r="AS125" s="126"/>
      <c r="AT125" s="126"/>
      <c r="AU125" s="126"/>
      <c r="AV125" s="126"/>
    </row>
    <row r="126" spans="1:48" ht="22.5" outlineLevel="1">
      <c r="A126" s="127"/>
      <c r="B126" s="132"/>
      <c r="C126" s="165" t="s">
        <v>228</v>
      </c>
      <c r="D126" s="136"/>
      <c r="E126" s="140">
        <v>34.56</v>
      </c>
      <c r="F126" s="143"/>
      <c r="G126" s="143"/>
      <c r="H126" s="143"/>
      <c r="I126" s="143"/>
      <c r="J126" s="135"/>
      <c r="K126" s="126"/>
      <c r="L126" s="126"/>
      <c r="M126" s="126"/>
      <c r="N126" s="126"/>
      <c r="O126" s="126"/>
      <c r="P126" s="126"/>
      <c r="Q126" s="126"/>
      <c r="R126" s="126"/>
      <c r="S126" s="126" t="s">
        <v>94</v>
      </c>
      <c r="T126" s="126">
        <v>0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6"/>
      <c r="AK126" s="126"/>
      <c r="AL126" s="126"/>
      <c r="AM126" s="126"/>
      <c r="AN126" s="126"/>
      <c r="AO126" s="126"/>
      <c r="AP126" s="126"/>
      <c r="AQ126" s="126"/>
      <c r="AR126" s="126"/>
      <c r="AS126" s="126"/>
      <c r="AT126" s="126"/>
      <c r="AU126" s="126"/>
      <c r="AV126" s="126"/>
    </row>
    <row r="127" spans="1:48" outlineLevel="1">
      <c r="A127" s="127">
        <v>39</v>
      </c>
      <c r="B127" s="132" t="s">
        <v>229</v>
      </c>
      <c r="C127" s="164" t="s">
        <v>230</v>
      </c>
      <c r="D127" s="134" t="s">
        <v>159</v>
      </c>
      <c r="E127" s="139">
        <v>3.9744000000000002E-2</v>
      </c>
      <c r="F127" s="142"/>
      <c r="G127" s="143">
        <f>ROUND(E127*F127,2)</f>
        <v>0</v>
      </c>
      <c r="H127" s="143">
        <v>1</v>
      </c>
      <c r="I127" s="143">
        <f>ROUND(E127*H127,5)</f>
        <v>3.9739999999999998E-2</v>
      </c>
      <c r="J127" s="172" t="s">
        <v>290</v>
      </c>
      <c r="K127" s="126"/>
      <c r="L127" s="126"/>
      <c r="M127" s="126"/>
      <c r="N127" s="126"/>
      <c r="O127" s="126"/>
      <c r="P127" s="126"/>
      <c r="Q127" s="126"/>
      <c r="R127" s="126"/>
      <c r="S127" s="126" t="s">
        <v>167</v>
      </c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</row>
    <row r="128" spans="1:48" ht="22.5" outlineLevel="1">
      <c r="A128" s="127"/>
      <c r="B128" s="132"/>
      <c r="C128" s="165" t="s">
        <v>231</v>
      </c>
      <c r="D128" s="136"/>
      <c r="E128" s="140">
        <v>3.456E-2</v>
      </c>
      <c r="F128" s="143"/>
      <c r="G128" s="143"/>
      <c r="H128" s="143"/>
      <c r="I128" s="143"/>
      <c r="J128" s="135"/>
      <c r="K128" s="126"/>
      <c r="L128" s="126"/>
      <c r="M128" s="126"/>
      <c r="N128" s="126"/>
      <c r="O128" s="126"/>
      <c r="P128" s="126"/>
      <c r="Q128" s="126"/>
      <c r="R128" s="126"/>
      <c r="S128" s="126" t="s">
        <v>94</v>
      </c>
      <c r="T128" s="126">
        <v>0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6"/>
      <c r="AL128" s="126"/>
      <c r="AM128" s="126"/>
      <c r="AN128" s="126"/>
      <c r="AO128" s="126"/>
      <c r="AP128" s="126"/>
      <c r="AQ128" s="126"/>
      <c r="AR128" s="126"/>
      <c r="AS128" s="126"/>
      <c r="AT128" s="126"/>
      <c r="AU128" s="126"/>
      <c r="AV128" s="126"/>
    </row>
    <row r="129" spans="1:48" outlineLevel="1">
      <c r="A129" s="127"/>
      <c r="B129" s="132"/>
      <c r="C129" s="165" t="s">
        <v>232</v>
      </c>
      <c r="D129" s="136"/>
      <c r="E129" s="140">
        <v>5.1840000000000002E-3</v>
      </c>
      <c r="F129" s="143"/>
      <c r="G129" s="143"/>
      <c r="H129" s="143"/>
      <c r="I129" s="143"/>
      <c r="J129" s="135"/>
      <c r="K129" s="126"/>
      <c r="L129" s="126"/>
      <c r="M129" s="126"/>
      <c r="N129" s="126"/>
      <c r="O129" s="126"/>
      <c r="P129" s="126"/>
      <c r="Q129" s="126"/>
      <c r="R129" s="126"/>
      <c r="S129" s="126" t="s">
        <v>94</v>
      </c>
      <c r="T129" s="126">
        <v>0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6"/>
      <c r="AL129" s="126"/>
      <c r="AM129" s="126"/>
      <c r="AN129" s="126"/>
      <c r="AO129" s="126"/>
      <c r="AP129" s="126"/>
      <c r="AQ129" s="126"/>
      <c r="AR129" s="126"/>
      <c r="AS129" s="126"/>
      <c r="AT129" s="126"/>
      <c r="AU129" s="126"/>
      <c r="AV129" s="126"/>
    </row>
    <row r="130" spans="1:48" outlineLevel="1">
      <c r="A130" s="127">
        <v>40</v>
      </c>
      <c r="B130" s="132" t="s">
        <v>233</v>
      </c>
      <c r="C130" s="164" t="s">
        <v>234</v>
      </c>
      <c r="D130" s="134" t="s">
        <v>159</v>
      </c>
      <c r="E130" s="139">
        <v>0.45534649999999999</v>
      </c>
      <c r="F130" s="142"/>
      <c r="G130" s="143">
        <f>ROUND(E130*F130,2)</f>
        <v>0</v>
      </c>
      <c r="H130" s="143">
        <v>1</v>
      </c>
      <c r="I130" s="143">
        <f>ROUND(E130*H130,5)</f>
        <v>0.45534999999999998</v>
      </c>
      <c r="J130" s="172" t="s">
        <v>290</v>
      </c>
      <c r="K130" s="126"/>
      <c r="L130" s="126"/>
      <c r="M130" s="126"/>
      <c r="N130" s="126"/>
      <c r="O130" s="126"/>
      <c r="P130" s="126"/>
      <c r="Q130" s="126"/>
      <c r="R130" s="126"/>
      <c r="S130" s="126" t="s">
        <v>167</v>
      </c>
      <c r="T130" s="126"/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6"/>
      <c r="AL130" s="126"/>
      <c r="AM130" s="126"/>
      <c r="AN130" s="126"/>
      <c r="AO130" s="126"/>
      <c r="AP130" s="126"/>
      <c r="AQ130" s="126"/>
      <c r="AR130" s="126"/>
      <c r="AS130" s="126"/>
      <c r="AT130" s="126"/>
      <c r="AU130" s="126"/>
      <c r="AV130" s="126"/>
    </row>
    <row r="131" spans="1:48" ht="22.5" outlineLevel="1">
      <c r="A131" s="127"/>
      <c r="B131" s="132"/>
      <c r="C131" s="165" t="s">
        <v>235</v>
      </c>
      <c r="D131" s="136"/>
      <c r="E131" s="140">
        <v>0.39595399999999997</v>
      </c>
      <c r="F131" s="143"/>
      <c r="G131" s="143"/>
      <c r="H131" s="143"/>
      <c r="I131" s="143"/>
      <c r="J131" s="135"/>
      <c r="K131" s="126"/>
      <c r="L131" s="126"/>
      <c r="M131" s="126"/>
      <c r="N131" s="126"/>
      <c r="O131" s="126"/>
      <c r="P131" s="126"/>
      <c r="Q131" s="126"/>
      <c r="R131" s="126"/>
      <c r="S131" s="126" t="s">
        <v>94</v>
      </c>
      <c r="T131" s="126">
        <v>0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  <c r="AF131" s="126"/>
      <c r="AG131" s="126"/>
      <c r="AH131" s="126"/>
      <c r="AI131" s="126"/>
      <c r="AJ131" s="126"/>
      <c r="AK131" s="126"/>
      <c r="AL131" s="126"/>
      <c r="AM131" s="126"/>
      <c r="AN131" s="126"/>
      <c r="AO131" s="126"/>
      <c r="AP131" s="126"/>
      <c r="AQ131" s="126"/>
      <c r="AR131" s="126"/>
      <c r="AS131" s="126"/>
      <c r="AT131" s="126"/>
      <c r="AU131" s="126"/>
      <c r="AV131" s="126"/>
    </row>
    <row r="132" spans="1:48" outlineLevel="1">
      <c r="A132" s="127"/>
      <c r="B132" s="132"/>
      <c r="C132" s="165" t="s">
        <v>236</v>
      </c>
      <c r="D132" s="136"/>
      <c r="E132" s="140">
        <v>5.9392500000000001E-2</v>
      </c>
      <c r="F132" s="143"/>
      <c r="G132" s="143"/>
      <c r="H132" s="143"/>
      <c r="I132" s="143"/>
      <c r="J132" s="135"/>
      <c r="K132" s="126"/>
      <c r="L132" s="126"/>
      <c r="M132" s="126"/>
      <c r="N132" s="126"/>
      <c r="O132" s="126"/>
      <c r="P132" s="126"/>
      <c r="Q132" s="126"/>
      <c r="R132" s="126"/>
      <c r="S132" s="126" t="s">
        <v>94</v>
      </c>
      <c r="T132" s="126">
        <v>0</v>
      </c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6"/>
      <c r="AL132" s="126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</row>
    <row r="133" spans="1:48" outlineLevel="1">
      <c r="A133" s="127">
        <v>41</v>
      </c>
      <c r="B133" s="132" t="s">
        <v>237</v>
      </c>
      <c r="C133" s="164" t="s">
        <v>238</v>
      </c>
      <c r="D133" s="134" t="s">
        <v>159</v>
      </c>
      <c r="E133" s="139">
        <v>4.9588E-2</v>
      </c>
      <c r="F133" s="142"/>
      <c r="G133" s="143">
        <f>ROUND(E133*F133,2)</f>
        <v>0</v>
      </c>
      <c r="H133" s="143">
        <v>1</v>
      </c>
      <c r="I133" s="143">
        <f>ROUND(E133*H133,5)</f>
        <v>4.9590000000000002E-2</v>
      </c>
      <c r="J133" s="172" t="s">
        <v>290</v>
      </c>
      <c r="K133" s="126"/>
      <c r="L133" s="126"/>
      <c r="M133" s="126"/>
      <c r="N133" s="126"/>
      <c r="O133" s="126"/>
      <c r="P133" s="126"/>
      <c r="Q133" s="126"/>
      <c r="R133" s="126"/>
      <c r="S133" s="126" t="s">
        <v>167</v>
      </c>
      <c r="T133" s="126"/>
      <c r="U133" s="126"/>
      <c r="V133" s="126"/>
      <c r="W133" s="126"/>
      <c r="X133" s="126"/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6"/>
      <c r="AL133" s="126"/>
      <c r="AM133" s="126"/>
      <c r="AN133" s="126"/>
      <c r="AO133" s="126"/>
      <c r="AP133" s="126"/>
      <c r="AQ133" s="126"/>
      <c r="AR133" s="126"/>
      <c r="AS133" s="126"/>
      <c r="AT133" s="126"/>
      <c r="AU133" s="126"/>
      <c r="AV133" s="126"/>
    </row>
    <row r="134" spans="1:48" ht="22.5" outlineLevel="1">
      <c r="A134" s="127"/>
      <c r="B134" s="132"/>
      <c r="C134" s="165" t="s">
        <v>239</v>
      </c>
      <c r="D134" s="136"/>
      <c r="E134" s="140">
        <v>4.3119999999999999E-2</v>
      </c>
      <c r="F134" s="143"/>
      <c r="G134" s="143"/>
      <c r="H134" s="143"/>
      <c r="I134" s="143"/>
      <c r="J134" s="135"/>
      <c r="K134" s="126"/>
      <c r="L134" s="126"/>
      <c r="M134" s="126"/>
      <c r="N134" s="126"/>
      <c r="O134" s="126"/>
      <c r="P134" s="126"/>
      <c r="Q134" s="126"/>
      <c r="R134" s="126"/>
      <c r="S134" s="126" t="s">
        <v>94</v>
      </c>
      <c r="T134" s="126">
        <v>0</v>
      </c>
      <c r="U134" s="126"/>
      <c r="V134" s="126"/>
      <c r="W134" s="126"/>
      <c r="X134" s="126"/>
      <c r="Y134" s="126"/>
      <c r="Z134" s="126"/>
      <c r="AA134" s="126"/>
      <c r="AB134" s="126"/>
      <c r="AC134" s="126"/>
      <c r="AD134" s="126"/>
      <c r="AE134" s="126"/>
      <c r="AF134" s="126"/>
      <c r="AG134" s="126"/>
      <c r="AH134" s="126"/>
      <c r="AI134" s="126"/>
      <c r="AJ134" s="126"/>
      <c r="AK134" s="126"/>
      <c r="AL134" s="126"/>
      <c r="AM134" s="126"/>
      <c r="AN134" s="126"/>
      <c r="AO134" s="126"/>
      <c r="AP134" s="126"/>
      <c r="AQ134" s="126"/>
      <c r="AR134" s="126"/>
      <c r="AS134" s="126"/>
      <c r="AT134" s="126"/>
      <c r="AU134" s="126"/>
      <c r="AV134" s="126"/>
    </row>
    <row r="135" spans="1:48" outlineLevel="1">
      <c r="A135" s="127"/>
      <c r="B135" s="132"/>
      <c r="C135" s="165" t="s">
        <v>240</v>
      </c>
      <c r="D135" s="136"/>
      <c r="E135" s="140">
        <v>6.4679999999999998E-3</v>
      </c>
      <c r="F135" s="143"/>
      <c r="G135" s="143"/>
      <c r="H135" s="143"/>
      <c r="I135" s="143"/>
      <c r="J135" s="135"/>
      <c r="K135" s="126"/>
      <c r="L135" s="126"/>
      <c r="M135" s="126"/>
      <c r="N135" s="126"/>
      <c r="O135" s="126"/>
      <c r="P135" s="126"/>
      <c r="Q135" s="126"/>
      <c r="R135" s="126"/>
      <c r="S135" s="126" t="s">
        <v>94</v>
      </c>
      <c r="T135" s="126">
        <v>0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6"/>
      <c r="AL135" s="126"/>
      <c r="AM135" s="126"/>
      <c r="AN135" s="126"/>
      <c r="AO135" s="126"/>
      <c r="AP135" s="126"/>
      <c r="AQ135" s="126"/>
      <c r="AR135" s="126"/>
      <c r="AS135" s="126"/>
      <c r="AT135" s="126"/>
      <c r="AU135" s="126"/>
      <c r="AV135" s="126"/>
    </row>
    <row r="136" spans="1:48" outlineLevel="1">
      <c r="A136" s="127">
        <v>42</v>
      </c>
      <c r="B136" s="132" t="s">
        <v>241</v>
      </c>
      <c r="C136" s="164" t="s">
        <v>242</v>
      </c>
      <c r="D136" s="134" t="s">
        <v>223</v>
      </c>
      <c r="E136" s="139">
        <v>313.63200000000001</v>
      </c>
      <c r="F136" s="142"/>
      <c r="G136" s="143">
        <f>ROUND(E136*F136,2)</f>
        <v>0</v>
      </c>
      <c r="H136" s="143">
        <v>6.0000000000000002E-5</v>
      </c>
      <c r="I136" s="143">
        <f>ROUND(E136*H136,5)</f>
        <v>1.882E-2</v>
      </c>
      <c r="J136" s="172" t="s">
        <v>290</v>
      </c>
      <c r="K136" s="126"/>
      <c r="L136" s="126"/>
      <c r="M136" s="126"/>
      <c r="N136" s="126"/>
      <c r="O136" s="126"/>
      <c r="P136" s="126"/>
      <c r="Q136" s="126"/>
      <c r="R136" s="126"/>
      <c r="S136" s="126" t="s">
        <v>92</v>
      </c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</row>
    <row r="137" spans="1:48" outlineLevel="1">
      <c r="A137" s="127"/>
      <c r="B137" s="132"/>
      <c r="C137" s="165" t="s">
        <v>224</v>
      </c>
      <c r="D137" s="136"/>
      <c r="E137" s="140"/>
      <c r="F137" s="143"/>
      <c r="G137" s="143"/>
      <c r="H137" s="143"/>
      <c r="I137" s="143"/>
      <c r="J137" s="135"/>
      <c r="K137" s="126"/>
      <c r="L137" s="126"/>
      <c r="M137" s="126"/>
      <c r="N137" s="126"/>
      <c r="O137" s="126"/>
      <c r="P137" s="126"/>
      <c r="Q137" s="126"/>
      <c r="R137" s="126"/>
      <c r="S137" s="126" t="s">
        <v>94</v>
      </c>
      <c r="T137" s="126">
        <v>0</v>
      </c>
      <c r="U137" s="126"/>
      <c r="V137" s="126"/>
      <c r="W137" s="126"/>
      <c r="X137" s="126"/>
      <c r="Y137" s="126"/>
      <c r="Z137" s="126"/>
      <c r="AA137" s="126"/>
      <c r="AB137" s="126"/>
      <c r="AC137" s="126"/>
      <c r="AD137" s="126"/>
      <c r="AE137" s="126"/>
      <c r="AF137" s="126"/>
      <c r="AG137" s="126"/>
      <c r="AH137" s="126"/>
      <c r="AI137" s="126"/>
      <c r="AJ137" s="126"/>
      <c r="AK137" s="126"/>
      <c r="AL137" s="126"/>
      <c r="AM137" s="126"/>
      <c r="AN137" s="126"/>
      <c r="AO137" s="126"/>
      <c r="AP137" s="126"/>
      <c r="AQ137" s="126"/>
      <c r="AR137" s="126"/>
      <c r="AS137" s="126"/>
      <c r="AT137" s="126"/>
      <c r="AU137" s="126"/>
      <c r="AV137" s="126"/>
    </row>
    <row r="138" spans="1:48" outlineLevel="1">
      <c r="A138" s="127"/>
      <c r="B138" s="132"/>
      <c r="C138" s="165" t="s">
        <v>243</v>
      </c>
      <c r="D138" s="136"/>
      <c r="E138" s="140"/>
      <c r="F138" s="143"/>
      <c r="G138" s="143"/>
      <c r="H138" s="143"/>
      <c r="I138" s="143"/>
      <c r="J138" s="135"/>
      <c r="K138" s="126"/>
      <c r="L138" s="126"/>
      <c r="M138" s="126"/>
      <c r="N138" s="126"/>
      <c r="O138" s="126"/>
      <c r="P138" s="126"/>
      <c r="Q138" s="126"/>
      <c r="R138" s="126"/>
      <c r="S138" s="126" t="s">
        <v>94</v>
      </c>
      <c r="T138" s="126">
        <v>0</v>
      </c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126"/>
      <c r="AJ138" s="126"/>
      <c r="AK138" s="126"/>
      <c r="AL138" s="126"/>
      <c r="AM138" s="126"/>
      <c r="AN138" s="126"/>
      <c r="AO138" s="126"/>
      <c r="AP138" s="126"/>
      <c r="AQ138" s="126"/>
      <c r="AR138" s="126"/>
      <c r="AS138" s="126"/>
      <c r="AT138" s="126"/>
      <c r="AU138" s="126"/>
      <c r="AV138" s="126"/>
    </row>
    <row r="139" spans="1:48" outlineLevel="1">
      <c r="A139" s="127"/>
      <c r="B139" s="132"/>
      <c r="C139" s="165" t="s">
        <v>244</v>
      </c>
      <c r="D139" s="136"/>
      <c r="E139" s="140">
        <v>123.55200000000001</v>
      </c>
      <c r="F139" s="143"/>
      <c r="G139" s="143"/>
      <c r="H139" s="143"/>
      <c r="I139" s="143"/>
      <c r="J139" s="135"/>
      <c r="K139" s="126"/>
      <c r="L139" s="126"/>
      <c r="M139" s="126"/>
      <c r="N139" s="126"/>
      <c r="O139" s="126"/>
      <c r="P139" s="126"/>
      <c r="Q139" s="126"/>
      <c r="R139" s="126"/>
      <c r="S139" s="126" t="s">
        <v>94</v>
      </c>
      <c r="T139" s="126">
        <v>0</v>
      </c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  <c r="AL139" s="126"/>
      <c r="AM139" s="126"/>
      <c r="AN139" s="126"/>
      <c r="AO139" s="126"/>
      <c r="AP139" s="126"/>
      <c r="AQ139" s="126"/>
      <c r="AR139" s="126"/>
      <c r="AS139" s="126"/>
      <c r="AT139" s="126"/>
      <c r="AU139" s="126"/>
      <c r="AV139" s="126"/>
    </row>
    <row r="140" spans="1:48" outlineLevel="1">
      <c r="A140" s="127"/>
      <c r="B140" s="132"/>
      <c r="C140" s="165" t="s">
        <v>245</v>
      </c>
      <c r="D140" s="136"/>
      <c r="E140" s="140">
        <v>190.08</v>
      </c>
      <c r="F140" s="143"/>
      <c r="G140" s="143"/>
      <c r="H140" s="143"/>
      <c r="I140" s="143"/>
      <c r="J140" s="135"/>
      <c r="K140" s="126"/>
      <c r="L140" s="126"/>
      <c r="M140" s="126"/>
      <c r="N140" s="126"/>
      <c r="O140" s="126"/>
      <c r="P140" s="126"/>
      <c r="Q140" s="126"/>
      <c r="R140" s="126"/>
      <c r="S140" s="126" t="s">
        <v>94</v>
      </c>
      <c r="T140" s="126">
        <v>0</v>
      </c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6"/>
      <c r="AL140" s="126"/>
      <c r="AM140" s="126"/>
      <c r="AN140" s="126"/>
      <c r="AO140" s="126"/>
      <c r="AP140" s="126"/>
      <c r="AQ140" s="126"/>
      <c r="AR140" s="126"/>
      <c r="AS140" s="126"/>
      <c r="AT140" s="126"/>
      <c r="AU140" s="126"/>
      <c r="AV140" s="126"/>
    </row>
    <row r="141" spans="1:48" outlineLevel="1">
      <c r="A141" s="127">
        <v>43</v>
      </c>
      <c r="B141" s="132" t="s">
        <v>246</v>
      </c>
      <c r="C141" s="164" t="s">
        <v>247</v>
      </c>
      <c r="D141" s="134" t="s">
        <v>159</v>
      </c>
      <c r="E141" s="139">
        <v>0.1420845</v>
      </c>
      <c r="F141" s="142"/>
      <c r="G141" s="143">
        <f>ROUND(E141*F141,2)</f>
        <v>0</v>
      </c>
      <c r="H141" s="143">
        <v>1</v>
      </c>
      <c r="I141" s="143">
        <f>ROUND(E141*H141,5)</f>
        <v>0.14208000000000001</v>
      </c>
      <c r="J141" s="172" t="s">
        <v>290</v>
      </c>
      <c r="K141" s="126"/>
      <c r="L141" s="126"/>
      <c r="M141" s="126"/>
      <c r="N141" s="126"/>
      <c r="O141" s="126"/>
      <c r="P141" s="126"/>
      <c r="Q141" s="126"/>
      <c r="R141" s="126"/>
      <c r="S141" s="126" t="s">
        <v>167</v>
      </c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  <c r="AI141" s="126"/>
      <c r="AJ141" s="126"/>
      <c r="AK141" s="126"/>
      <c r="AL141" s="126"/>
      <c r="AM141" s="126"/>
      <c r="AN141" s="126"/>
      <c r="AO141" s="126"/>
      <c r="AP141" s="126"/>
      <c r="AQ141" s="126"/>
      <c r="AR141" s="126"/>
      <c r="AS141" s="126"/>
      <c r="AT141" s="126"/>
      <c r="AU141" s="126"/>
      <c r="AV141" s="126"/>
    </row>
    <row r="142" spans="1:48" outlineLevel="1">
      <c r="A142" s="127"/>
      <c r="B142" s="132"/>
      <c r="C142" s="165" t="s">
        <v>248</v>
      </c>
      <c r="D142" s="136"/>
      <c r="E142" s="140">
        <v>0.123552</v>
      </c>
      <c r="F142" s="143"/>
      <c r="G142" s="143"/>
      <c r="H142" s="143"/>
      <c r="I142" s="143"/>
      <c r="J142" s="135"/>
      <c r="K142" s="126"/>
      <c r="L142" s="126"/>
      <c r="M142" s="126"/>
      <c r="N142" s="126"/>
      <c r="O142" s="126"/>
      <c r="P142" s="126"/>
      <c r="Q142" s="126"/>
      <c r="R142" s="126"/>
      <c r="S142" s="126" t="s">
        <v>94</v>
      </c>
      <c r="T142" s="126">
        <v>0</v>
      </c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6"/>
      <c r="AL142" s="126"/>
      <c r="AM142" s="126"/>
      <c r="AN142" s="126"/>
      <c r="AO142" s="126"/>
      <c r="AP142" s="126"/>
      <c r="AQ142" s="126"/>
      <c r="AR142" s="126"/>
      <c r="AS142" s="126"/>
      <c r="AT142" s="126"/>
      <c r="AU142" s="126"/>
      <c r="AV142" s="126"/>
    </row>
    <row r="143" spans="1:48" outlineLevel="1">
      <c r="A143" s="127"/>
      <c r="B143" s="132"/>
      <c r="C143" s="165" t="s">
        <v>249</v>
      </c>
      <c r="D143" s="136"/>
      <c r="E143" s="140">
        <v>1.85325E-2</v>
      </c>
      <c r="F143" s="143"/>
      <c r="G143" s="143"/>
      <c r="H143" s="143"/>
      <c r="I143" s="143"/>
      <c r="J143" s="135"/>
      <c r="K143" s="126"/>
      <c r="L143" s="126"/>
      <c r="M143" s="126"/>
      <c r="N143" s="126"/>
      <c r="O143" s="126"/>
      <c r="P143" s="126"/>
      <c r="Q143" s="126"/>
      <c r="R143" s="126"/>
      <c r="S143" s="126" t="s">
        <v>94</v>
      </c>
      <c r="T143" s="126">
        <v>0</v>
      </c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6"/>
      <c r="AL143" s="126"/>
      <c r="AM143" s="126"/>
      <c r="AN143" s="126"/>
      <c r="AO143" s="126"/>
      <c r="AP143" s="126"/>
      <c r="AQ143" s="126"/>
      <c r="AR143" s="126"/>
      <c r="AS143" s="126"/>
      <c r="AT143" s="126"/>
      <c r="AU143" s="126"/>
      <c r="AV143" s="126"/>
    </row>
    <row r="144" spans="1:48" outlineLevel="1">
      <c r="A144" s="127">
        <v>44</v>
      </c>
      <c r="B144" s="132" t="s">
        <v>250</v>
      </c>
      <c r="C144" s="164" t="s">
        <v>251</v>
      </c>
      <c r="D144" s="134" t="s">
        <v>159</v>
      </c>
      <c r="E144" s="139">
        <v>0.21859200000000001</v>
      </c>
      <c r="F144" s="142"/>
      <c r="G144" s="143">
        <f>ROUND(E144*F144,2)</f>
        <v>0</v>
      </c>
      <c r="H144" s="143">
        <v>1</v>
      </c>
      <c r="I144" s="143">
        <f>ROUND(E144*H144,5)</f>
        <v>0.21859000000000001</v>
      </c>
      <c r="J144" s="172" t="s">
        <v>290</v>
      </c>
      <c r="K144" s="126"/>
      <c r="L144" s="126"/>
      <c r="M144" s="126"/>
      <c r="N144" s="126"/>
      <c r="O144" s="126"/>
      <c r="P144" s="126"/>
      <c r="Q144" s="126"/>
      <c r="R144" s="126"/>
      <c r="S144" s="126" t="s">
        <v>167</v>
      </c>
      <c r="T144" s="126"/>
      <c r="U144" s="126"/>
      <c r="V144" s="126"/>
      <c r="W144" s="126"/>
      <c r="X144" s="126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6"/>
      <c r="AL144" s="126"/>
      <c r="AM144" s="126"/>
      <c r="AN144" s="126"/>
      <c r="AO144" s="126"/>
      <c r="AP144" s="126"/>
      <c r="AQ144" s="126"/>
      <c r="AR144" s="126"/>
      <c r="AS144" s="126"/>
      <c r="AT144" s="126"/>
      <c r="AU144" s="126"/>
      <c r="AV144" s="126"/>
    </row>
    <row r="145" spans="1:48" outlineLevel="1">
      <c r="A145" s="127"/>
      <c r="B145" s="132"/>
      <c r="C145" s="165" t="s">
        <v>252</v>
      </c>
      <c r="D145" s="136"/>
      <c r="E145" s="140">
        <v>0.19008</v>
      </c>
      <c r="F145" s="143"/>
      <c r="G145" s="143"/>
      <c r="H145" s="143"/>
      <c r="I145" s="143"/>
      <c r="J145" s="135"/>
      <c r="K145" s="126"/>
      <c r="L145" s="126"/>
      <c r="M145" s="126"/>
      <c r="N145" s="126"/>
      <c r="O145" s="126"/>
      <c r="P145" s="126"/>
      <c r="Q145" s="126"/>
      <c r="R145" s="126"/>
      <c r="S145" s="126" t="s">
        <v>94</v>
      </c>
      <c r="T145" s="126">
        <v>0</v>
      </c>
      <c r="U145" s="126"/>
      <c r="V145" s="126"/>
      <c r="W145" s="126"/>
      <c r="X145" s="126"/>
      <c r="Y145" s="126"/>
      <c r="Z145" s="126"/>
      <c r="AA145" s="126"/>
      <c r="AB145" s="126"/>
      <c r="AC145" s="126"/>
      <c r="AD145" s="126"/>
      <c r="AE145" s="126"/>
      <c r="AF145" s="126"/>
      <c r="AG145" s="126"/>
      <c r="AH145" s="126"/>
      <c r="AI145" s="126"/>
      <c r="AJ145" s="126"/>
      <c r="AK145" s="126"/>
      <c r="AL145" s="126"/>
      <c r="AM145" s="126"/>
      <c r="AN145" s="126"/>
      <c r="AO145" s="126"/>
      <c r="AP145" s="126"/>
      <c r="AQ145" s="126"/>
      <c r="AR145" s="126"/>
      <c r="AS145" s="126"/>
      <c r="AT145" s="126"/>
      <c r="AU145" s="126"/>
      <c r="AV145" s="126"/>
    </row>
    <row r="146" spans="1:48" outlineLevel="1">
      <c r="A146" s="127"/>
      <c r="B146" s="132"/>
      <c r="C146" s="165" t="s">
        <v>253</v>
      </c>
      <c r="D146" s="136"/>
      <c r="E146" s="140">
        <v>2.8511999999999999E-2</v>
      </c>
      <c r="F146" s="143"/>
      <c r="G146" s="143"/>
      <c r="H146" s="143"/>
      <c r="I146" s="143"/>
      <c r="J146" s="135"/>
      <c r="K146" s="126"/>
      <c r="L146" s="126"/>
      <c r="M146" s="126"/>
      <c r="N146" s="126"/>
      <c r="O146" s="126"/>
      <c r="P146" s="126"/>
      <c r="Q146" s="126"/>
      <c r="R146" s="126"/>
      <c r="S146" s="126" t="s">
        <v>94</v>
      </c>
      <c r="T146" s="126">
        <v>0</v>
      </c>
      <c r="U146" s="126"/>
      <c r="V146" s="126"/>
      <c r="W146" s="126"/>
      <c r="X146" s="126"/>
      <c r="Y146" s="126"/>
      <c r="Z146" s="126"/>
      <c r="AA146" s="126"/>
      <c r="AB146" s="126"/>
      <c r="AC146" s="126"/>
      <c r="AD146" s="126"/>
      <c r="AE146" s="126"/>
      <c r="AF146" s="126"/>
      <c r="AG146" s="126"/>
      <c r="AH146" s="126"/>
      <c r="AI146" s="126"/>
      <c r="AJ146" s="126"/>
      <c r="AK146" s="126"/>
      <c r="AL146" s="126"/>
      <c r="AM146" s="126"/>
      <c r="AN146" s="126"/>
      <c r="AO146" s="126"/>
      <c r="AP146" s="126"/>
      <c r="AQ146" s="126"/>
      <c r="AR146" s="126"/>
      <c r="AS146" s="126"/>
      <c r="AT146" s="126"/>
      <c r="AU146" s="126"/>
      <c r="AV146" s="126"/>
    </row>
    <row r="147" spans="1:48" outlineLevel="1">
      <c r="A147" s="127">
        <v>45</v>
      </c>
      <c r="B147" s="132" t="s">
        <v>254</v>
      </c>
      <c r="C147" s="164" t="s">
        <v>255</v>
      </c>
      <c r="D147" s="134" t="s">
        <v>223</v>
      </c>
      <c r="E147" s="139">
        <v>208.20000000000002</v>
      </c>
      <c r="F147" s="142"/>
      <c r="G147" s="143">
        <f>ROUND(E147*F147,2)</f>
        <v>0</v>
      </c>
      <c r="H147" s="143">
        <v>5.0000000000000002E-5</v>
      </c>
      <c r="I147" s="143">
        <f>ROUND(E147*H147,5)</f>
        <v>1.0410000000000001E-2</v>
      </c>
      <c r="J147" s="172" t="s">
        <v>290</v>
      </c>
      <c r="K147" s="126"/>
      <c r="L147" s="126"/>
      <c r="M147" s="126"/>
      <c r="N147" s="126"/>
      <c r="O147" s="126"/>
      <c r="P147" s="126"/>
      <c r="Q147" s="126"/>
      <c r="R147" s="126"/>
      <c r="S147" s="126" t="s">
        <v>92</v>
      </c>
      <c r="T147" s="126"/>
      <c r="U147" s="126"/>
      <c r="V147" s="126"/>
      <c r="W147" s="126"/>
      <c r="X147" s="126"/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6"/>
      <c r="AL147" s="126"/>
      <c r="AM147" s="126"/>
      <c r="AN147" s="126"/>
      <c r="AO147" s="126"/>
      <c r="AP147" s="126"/>
      <c r="AQ147" s="126"/>
      <c r="AR147" s="126"/>
      <c r="AS147" s="126"/>
      <c r="AT147" s="126"/>
      <c r="AU147" s="126"/>
      <c r="AV147" s="126"/>
    </row>
    <row r="148" spans="1:48" ht="22.5" outlineLevel="1">
      <c r="A148" s="127"/>
      <c r="B148" s="132"/>
      <c r="C148" s="165" t="s">
        <v>293</v>
      </c>
      <c r="D148" s="136"/>
      <c r="E148" s="140">
        <v>208.20000000000002</v>
      </c>
      <c r="F148" s="143"/>
      <c r="G148" s="143"/>
      <c r="H148" s="143"/>
      <c r="I148" s="143"/>
      <c r="J148" s="135"/>
      <c r="K148" s="126"/>
      <c r="L148" s="126"/>
      <c r="M148" s="126"/>
      <c r="N148" s="126"/>
      <c r="O148" s="126"/>
      <c r="P148" s="126"/>
      <c r="Q148" s="126"/>
      <c r="R148" s="126"/>
      <c r="S148" s="126" t="s">
        <v>94</v>
      </c>
      <c r="T148" s="126">
        <v>0</v>
      </c>
      <c r="U148" s="126"/>
      <c r="V148" s="126"/>
      <c r="W148" s="126"/>
      <c r="X148" s="126"/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6"/>
      <c r="AL148" s="126"/>
      <c r="AM148" s="126"/>
      <c r="AN148" s="126"/>
      <c r="AO148" s="126"/>
      <c r="AP148" s="126"/>
      <c r="AQ148" s="126"/>
      <c r="AR148" s="126"/>
      <c r="AS148" s="126"/>
      <c r="AT148" s="126"/>
      <c r="AU148" s="126"/>
      <c r="AV148" s="126"/>
    </row>
    <row r="149" spans="1:48" ht="22.5" outlineLevel="1">
      <c r="A149" s="127">
        <v>46</v>
      </c>
      <c r="B149" s="132" t="s">
        <v>256</v>
      </c>
      <c r="C149" s="164" t="s">
        <v>257</v>
      </c>
      <c r="D149" s="134" t="s">
        <v>159</v>
      </c>
      <c r="E149" s="139">
        <v>0.23943000000000003</v>
      </c>
      <c r="F149" s="142"/>
      <c r="G149" s="143">
        <f>ROUND(E149*F149,2)</f>
        <v>0</v>
      </c>
      <c r="H149" s="143">
        <v>1</v>
      </c>
      <c r="I149" s="143">
        <f>ROUND(E149*H149,5)</f>
        <v>0.23943</v>
      </c>
      <c r="J149" s="172" t="s">
        <v>290</v>
      </c>
      <c r="K149" s="126"/>
      <c r="L149" s="126"/>
      <c r="M149" s="126"/>
      <c r="N149" s="126"/>
      <c r="O149" s="126"/>
      <c r="P149" s="126"/>
      <c r="Q149" s="126"/>
      <c r="R149" s="126"/>
      <c r="S149" s="126" t="s">
        <v>167</v>
      </c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6"/>
      <c r="AE149" s="126"/>
      <c r="AF149" s="126"/>
      <c r="AG149" s="126"/>
      <c r="AH149" s="126"/>
      <c r="AI149" s="126"/>
      <c r="AJ149" s="126"/>
      <c r="AK149" s="126"/>
      <c r="AL149" s="126"/>
      <c r="AM149" s="126"/>
      <c r="AN149" s="126"/>
      <c r="AO149" s="126"/>
      <c r="AP149" s="126"/>
      <c r="AQ149" s="126"/>
      <c r="AR149" s="126"/>
      <c r="AS149" s="126"/>
      <c r="AT149" s="126"/>
      <c r="AU149" s="126"/>
      <c r="AV149" s="126"/>
    </row>
    <row r="150" spans="1:48" ht="22.5" outlineLevel="1">
      <c r="A150" s="127"/>
      <c r="B150" s="132"/>
      <c r="C150" s="165" t="s">
        <v>294</v>
      </c>
      <c r="D150" s="136"/>
      <c r="E150" s="140">
        <v>0.20820000000000002</v>
      </c>
      <c r="F150" s="143"/>
      <c r="G150" s="143"/>
      <c r="H150" s="143"/>
      <c r="I150" s="143"/>
      <c r="J150" s="135"/>
      <c r="K150" s="126"/>
      <c r="L150" s="126"/>
      <c r="M150" s="126"/>
      <c r="N150" s="126"/>
      <c r="O150" s="126"/>
      <c r="P150" s="126"/>
      <c r="Q150" s="126"/>
      <c r="R150" s="126"/>
      <c r="S150" s="126" t="s">
        <v>94</v>
      </c>
      <c r="T150" s="126">
        <v>0</v>
      </c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6"/>
      <c r="AL150" s="126"/>
      <c r="AM150" s="126"/>
      <c r="AN150" s="126"/>
      <c r="AO150" s="126"/>
      <c r="AP150" s="126"/>
      <c r="AQ150" s="126"/>
      <c r="AR150" s="126"/>
      <c r="AS150" s="126"/>
      <c r="AT150" s="126"/>
      <c r="AU150" s="126"/>
      <c r="AV150" s="126"/>
    </row>
    <row r="151" spans="1:48" outlineLevel="1">
      <c r="A151" s="127"/>
      <c r="B151" s="132"/>
      <c r="C151" s="165" t="s">
        <v>295</v>
      </c>
      <c r="D151" s="136"/>
      <c r="E151" s="140">
        <v>3.1230000000000001E-2</v>
      </c>
      <c r="F151" s="143"/>
      <c r="G151" s="143"/>
      <c r="H151" s="143"/>
      <c r="I151" s="143"/>
      <c r="J151" s="135"/>
      <c r="K151" s="126"/>
      <c r="L151" s="126"/>
      <c r="M151" s="126"/>
      <c r="N151" s="126"/>
      <c r="O151" s="126"/>
      <c r="P151" s="126"/>
      <c r="Q151" s="126"/>
      <c r="R151" s="126"/>
      <c r="S151" s="126" t="s">
        <v>94</v>
      </c>
      <c r="T151" s="126">
        <v>0</v>
      </c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6"/>
      <c r="AL151" s="126"/>
      <c r="AM151" s="126"/>
      <c r="AN151" s="126"/>
      <c r="AO151" s="126"/>
      <c r="AP151" s="126"/>
      <c r="AQ151" s="126"/>
      <c r="AR151" s="126"/>
      <c r="AS151" s="126"/>
      <c r="AT151" s="126"/>
      <c r="AU151" s="126"/>
      <c r="AV151" s="126"/>
    </row>
    <row r="152" spans="1:48" outlineLevel="1">
      <c r="A152" s="127">
        <v>47</v>
      </c>
      <c r="B152" s="132" t="s">
        <v>258</v>
      </c>
      <c r="C152" s="164" t="s">
        <v>259</v>
      </c>
      <c r="D152" s="134" t="s">
        <v>223</v>
      </c>
      <c r="E152" s="139">
        <v>1500.4</v>
      </c>
      <c r="F152" s="142"/>
      <c r="G152" s="143">
        <f>ROUND(E152*F152,2)</f>
        <v>0</v>
      </c>
      <c r="H152" s="143">
        <v>5.0000000000000002E-5</v>
      </c>
      <c r="I152" s="143">
        <f>ROUND(E152*H152,5)</f>
        <v>7.5020000000000003E-2</v>
      </c>
      <c r="J152" s="172" t="s">
        <v>290</v>
      </c>
      <c r="K152" s="126"/>
      <c r="L152" s="126"/>
      <c r="M152" s="126"/>
      <c r="N152" s="126"/>
      <c r="O152" s="126"/>
      <c r="P152" s="126"/>
      <c r="Q152" s="126"/>
      <c r="R152" s="126"/>
      <c r="S152" s="126" t="s">
        <v>92</v>
      </c>
      <c r="T152" s="126"/>
      <c r="U152" s="126"/>
      <c r="V152" s="126"/>
      <c r="W152" s="126"/>
      <c r="X152" s="126"/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6"/>
      <c r="AL152" s="126"/>
      <c r="AM152" s="126"/>
      <c r="AN152" s="126"/>
      <c r="AO152" s="126"/>
      <c r="AP152" s="126"/>
      <c r="AQ152" s="126"/>
      <c r="AR152" s="126"/>
      <c r="AS152" s="126"/>
      <c r="AT152" s="126"/>
      <c r="AU152" s="126"/>
      <c r="AV152" s="126"/>
    </row>
    <row r="153" spans="1:48" outlineLevel="1">
      <c r="A153" s="127"/>
      <c r="B153" s="132"/>
      <c r="C153" s="165" t="s">
        <v>260</v>
      </c>
      <c r="D153" s="136"/>
      <c r="E153" s="140">
        <v>1500.4</v>
      </c>
      <c r="F153" s="143"/>
      <c r="G153" s="143"/>
      <c r="H153" s="143"/>
      <c r="I153" s="143"/>
      <c r="J153" s="135"/>
      <c r="K153" s="126"/>
      <c r="L153" s="126"/>
      <c r="M153" s="126"/>
      <c r="N153" s="126"/>
      <c r="O153" s="126"/>
      <c r="P153" s="126"/>
      <c r="Q153" s="126"/>
      <c r="R153" s="126"/>
      <c r="S153" s="126" t="s">
        <v>94</v>
      </c>
      <c r="T153" s="126">
        <v>0</v>
      </c>
      <c r="U153" s="126"/>
      <c r="V153" s="126"/>
      <c r="W153" s="126"/>
      <c r="X153" s="126"/>
      <c r="Y153" s="126"/>
      <c r="Z153" s="126"/>
      <c r="AA153" s="126"/>
      <c r="AB153" s="126"/>
      <c r="AC153" s="126"/>
      <c r="AD153" s="126"/>
      <c r="AE153" s="126"/>
      <c r="AF153" s="126"/>
      <c r="AG153" s="126"/>
      <c r="AH153" s="126"/>
      <c r="AI153" s="126"/>
      <c r="AJ153" s="126"/>
      <c r="AK153" s="126"/>
      <c r="AL153" s="126"/>
      <c r="AM153" s="126"/>
      <c r="AN153" s="126"/>
      <c r="AO153" s="126"/>
      <c r="AP153" s="126"/>
      <c r="AQ153" s="126"/>
      <c r="AR153" s="126"/>
      <c r="AS153" s="126"/>
      <c r="AT153" s="126"/>
      <c r="AU153" s="126"/>
      <c r="AV153" s="126"/>
    </row>
    <row r="154" spans="1:48" ht="22.5" outlineLevel="1">
      <c r="A154" s="127">
        <v>48</v>
      </c>
      <c r="B154" s="132" t="s">
        <v>261</v>
      </c>
      <c r="C154" s="164" t="s">
        <v>262</v>
      </c>
      <c r="D154" s="134" t="s">
        <v>159</v>
      </c>
      <c r="E154" s="139">
        <v>1.72546</v>
      </c>
      <c r="F154" s="142"/>
      <c r="G154" s="143">
        <f>ROUND(E154*F154,2)</f>
        <v>0</v>
      </c>
      <c r="H154" s="143">
        <v>1</v>
      </c>
      <c r="I154" s="143">
        <f>ROUND(E154*H154,5)</f>
        <v>1.72546</v>
      </c>
      <c r="J154" s="172" t="s">
        <v>290</v>
      </c>
      <c r="K154" s="126"/>
      <c r="L154" s="126"/>
      <c r="M154" s="126"/>
      <c r="N154" s="126"/>
      <c r="O154" s="126"/>
      <c r="P154" s="126"/>
      <c r="Q154" s="126"/>
      <c r="R154" s="126"/>
      <c r="S154" s="126" t="s">
        <v>167</v>
      </c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6"/>
      <c r="AL154" s="126"/>
      <c r="AM154" s="126"/>
      <c r="AN154" s="126"/>
      <c r="AO154" s="126"/>
      <c r="AP154" s="126"/>
      <c r="AQ154" s="126"/>
      <c r="AR154" s="126"/>
      <c r="AS154" s="126"/>
      <c r="AT154" s="126"/>
      <c r="AU154" s="126"/>
      <c r="AV154" s="126"/>
    </row>
    <row r="155" spans="1:48" outlineLevel="1">
      <c r="A155" s="127"/>
      <c r="B155" s="132"/>
      <c r="C155" s="165" t="s">
        <v>263</v>
      </c>
      <c r="D155" s="136"/>
      <c r="E155" s="140">
        <v>1.5004</v>
      </c>
      <c r="F155" s="143"/>
      <c r="G155" s="143"/>
      <c r="H155" s="143"/>
      <c r="I155" s="143"/>
      <c r="J155" s="135"/>
      <c r="K155" s="126"/>
      <c r="L155" s="126"/>
      <c r="M155" s="126"/>
      <c r="N155" s="126"/>
      <c r="O155" s="126"/>
      <c r="P155" s="126"/>
      <c r="Q155" s="126"/>
      <c r="R155" s="126"/>
      <c r="S155" s="126" t="s">
        <v>94</v>
      </c>
      <c r="T155" s="126">
        <v>0</v>
      </c>
      <c r="U155" s="126"/>
      <c r="V155" s="126"/>
      <c r="W155" s="126"/>
      <c r="X155" s="126"/>
      <c r="Y155" s="126"/>
      <c r="Z155" s="126"/>
      <c r="AA155" s="126"/>
      <c r="AB155" s="126"/>
      <c r="AC155" s="126"/>
      <c r="AD155" s="126"/>
      <c r="AE155" s="126"/>
      <c r="AF155" s="126"/>
      <c r="AG155" s="126"/>
      <c r="AH155" s="126"/>
      <c r="AI155" s="126"/>
      <c r="AJ155" s="126"/>
      <c r="AK155" s="126"/>
      <c r="AL155" s="126"/>
      <c r="AM155" s="126"/>
      <c r="AN155" s="126"/>
      <c r="AO155" s="126"/>
      <c r="AP155" s="126"/>
      <c r="AQ155" s="126"/>
      <c r="AR155" s="126"/>
      <c r="AS155" s="126"/>
      <c r="AT155" s="126"/>
      <c r="AU155" s="126"/>
      <c r="AV155" s="126"/>
    </row>
    <row r="156" spans="1:48" outlineLevel="1">
      <c r="A156" s="127"/>
      <c r="B156" s="132"/>
      <c r="C156" s="165" t="s">
        <v>264</v>
      </c>
      <c r="D156" s="136"/>
      <c r="E156" s="140">
        <v>0.22506000000000001</v>
      </c>
      <c r="F156" s="143"/>
      <c r="G156" s="143"/>
      <c r="H156" s="143"/>
      <c r="I156" s="143"/>
      <c r="J156" s="135"/>
      <c r="K156" s="126"/>
      <c r="L156" s="126"/>
      <c r="M156" s="126"/>
      <c r="N156" s="126"/>
      <c r="O156" s="126"/>
      <c r="P156" s="126"/>
      <c r="Q156" s="126"/>
      <c r="R156" s="126"/>
      <c r="S156" s="126" t="s">
        <v>94</v>
      </c>
      <c r="T156" s="126">
        <v>0</v>
      </c>
      <c r="U156" s="126"/>
      <c r="V156" s="126"/>
      <c r="W156" s="126"/>
      <c r="X156" s="126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6"/>
      <c r="AL156" s="126"/>
      <c r="AM156" s="126"/>
      <c r="AN156" s="126"/>
      <c r="AO156" s="126"/>
      <c r="AP156" s="126"/>
      <c r="AQ156" s="126"/>
      <c r="AR156" s="126"/>
      <c r="AS156" s="126"/>
      <c r="AT156" s="126"/>
      <c r="AU156" s="126"/>
      <c r="AV156" s="126"/>
    </row>
    <row r="157" spans="1:48" outlineLevel="1">
      <c r="A157" s="127">
        <v>49</v>
      </c>
      <c r="B157" s="132" t="s">
        <v>265</v>
      </c>
      <c r="C157" s="164" t="s">
        <v>266</v>
      </c>
      <c r="D157" s="134" t="s">
        <v>223</v>
      </c>
      <c r="E157" s="139">
        <v>995.46600000000012</v>
      </c>
      <c r="F157" s="142"/>
      <c r="G157" s="143">
        <f>ROUND(E157*F157,2)</f>
        <v>0</v>
      </c>
      <c r="H157" s="143">
        <v>0</v>
      </c>
      <c r="I157" s="143">
        <f>ROUND(E157*H157,5)</f>
        <v>0</v>
      </c>
      <c r="J157" s="172" t="s">
        <v>290</v>
      </c>
      <c r="K157" s="126"/>
      <c r="L157" s="126"/>
      <c r="M157" s="126"/>
      <c r="N157" s="126"/>
      <c r="O157" s="126"/>
      <c r="P157" s="126"/>
      <c r="Q157" s="126"/>
      <c r="R157" s="126"/>
      <c r="S157" s="126" t="s">
        <v>167</v>
      </c>
      <c r="T157" s="126"/>
      <c r="U157" s="126"/>
      <c r="V157" s="126"/>
      <c r="W157" s="126"/>
      <c r="X157" s="126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6"/>
      <c r="AL157" s="126"/>
      <c r="AM157" s="126"/>
      <c r="AN157" s="126"/>
      <c r="AO157" s="126"/>
      <c r="AP157" s="126"/>
      <c r="AQ157" s="126"/>
      <c r="AR157" s="126"/>
      <c r="AS157" s="126"/>
      <c r="AT157" s="126"/>
      <c r="AU157" s="126"/>
      <c r="AV157" s="126"/>
    </row>
    <row r="158" spans="1:48" ht="22.5" outlineLevel="1">
      <c r="A158" s="127"/>
      <c r="B158" s="132"/>
      <c r="C158" s="165" t="s">
        <v>226</v>
      </c>
      <c r="D158" s="136"/>
      <c r="E158" s="140">
        <v>395.95400000000001</v>
      </c>
      <c r="F158" s="143"/>
      <c r="G158" s="143"/>
      <c r="H158" s="143"/>
      <c r="I158" s="143"/>
      <c r="J158" s="135"/>
      <c r="K158" s="126"/>
      <c r="L158" s="126"/>
      <c r="M158" s="126"/>
      <c r="N158" s="126"/>
      <c r="O158" s="126"/>
      <c r="P158" s="126"/>
      <c r="Q158" s="126"/>
      <c r="R158" s="126"/>
      <c r="S158" s="126" t="s">
        <v>94</v>
      </c>
      <c r="T158" s="126">
        <v>0</v>
      </c>
      <c r="U158" s="126"/>
      <c r="V158" s="126"/>
      <c r="W158" s="126"/>
      <c r="X158" s="126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6"/>
      <c r="AL158" s="126"/>
      <c r="AM158" s="126"/>
      <c r="AN158" s="126"/>
      <c r="AO158" s="126"/>
      <c r="AP158" s="126"/>
      <c r="AQ158" s="126"/>
      <c r="AR158" s="126"/>
      <c r="AS158" s="126"/>
      <c r="AT158" s="126"/>
      <c r="AU158" s="126"/>
      <c r="AV158" s="126"/>
    </row>
    <row r="159" spans="1:48" ht="22.5" outlineLevel="1">
      <c r="A159" s="127"/>
      <c r="B159" s="132"/>
      <c r="C159" s="165" t="s">
        <v>227</v>
      </c>
      <c r="D159" s="136"/>
      <c r="E159" s="140">
        <v>43.12</v>
      </c>
      <c r="F159" s="143"/>
      <c r="G159" s="143"/>
      <c r="H159" s="143"/>
      <c r="I159" s="143"/>
      <c r="J159" s="135"/>
      <c r="K159" s="126"/>
      <c r="L159" s="126"/>
      <c r="M159" s="126"/>
      <c r="N159" s="126"/>
      <c r="O159" s="126"/>
      <c r="P159" s="126"/>
      <c r="Q159" s="126"/>
      <c r="R159" s="126"/>
      <c r="S159" s="126" t="s">
        <v>94</v>
      </c>
      <c r="T159" s="126">
        <v>0</v>
      </c>
      <c r="U159" s="126"/>
      <c r="V159" s="126"/>
      <c r="W159" s="126"/>
      <c r="X159" s="126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6"/>
      <c r="AL159" s="126"/>
      <c r="AM159" s="126"/>
      <c r="AN159" s="126"/>
      <c r="AO159" s="126"/>
      <c r="AP159" s="126"/>
      <c r="AQ159" s="126"/>
      <c r="AR159" s="126"/>
      <c r="AS159" s="126"/>
      <c r="AT159" s="126"/>
      <c r="AU159" s="126"/>
      <c r="AV159" s="126"/>
    </row>
    <row r="160" spans="1:48" ht="22.5" outlineLevel="1">
      <c r="A160" s="127"/>
      <c r="B160" s="132"/>
      <c r="C160" s="165" t="s">
        <v>228</v>
      </c>
      <c r="D160" s="136"/>
      <c r="E160" s="140">
        <v>34.56</v>
      </c>
      <c r="F160" s="143"/>
      <c r="G160" s="143"/>
      <c r="H160" s="143"/>
      <c r="I160" s="143"/>
      <c r="J160" s="135"/>
      <c r="K160" s="126"/>
      <c r="L160" s="126"/>
      <c r="M160" s="126"/>
      <c r="N160" s="126"/>
      <c r="O160" s="126"/>
      <c r="P160" s="126"/>
      <c r="Q160" s="126"/>
      <c r="R160" s="126"/>
      <c r="S160" s="126" t="s">
        <v>94</v>
      </c>
      <c r="T160" s="126">
        <v>0</v>
      </c>
      <c r="U160" s="126"/>
      <c r="V160" s="126"/>
      <c r="W160" s="126"/>
      <c r="X160" s="126"/>
      <c r="Y160" s="126"/>
      <c r="Z160" s="126"/>
      <c r="AA160" s="126"/>
      <c r="AB160" s="126"/>
      <c r="AC160" s="126"/>
      <c r="AD160" s="126"/>
      <c r="AE160" s="126"/>
      <c r="AF160" s="126"/>
      <c r="AG160" s="126"/>
      <c r="AH160" s="126"/>
      <c r="AI160" s="126"/>
      <c r="AJ160" s="126"/>
      <c r="AK160" s="126"/>
      <c r="AL160" s="126"/>
      <c r="AM160" s="126"/>
      <c r="AN160" s="126"/>
      <c r="AO160" s="126"/>
      <c r="AP160" s="126"/>
      <c r="AQ160" s="126"/>
      <c r="AR160" s="126"/>
      <c r="AS160" s="126"/>
      <c r="AT160" s="126"/>
      <c r="AU160" s="126"/>
      <c r="AV160" s="126"/>
    </row>
    <row r="161" spans="1:48" outlineLevel="1">
      <c r="A161" s="127"/>
      <c r="B161" s="132"/>
      <c r="C161" s="165" t="s">
        <v>244</v>
      </c>
      <c r="D161" s="136"/>
      <c r="E161" s="140">
        <v>123.55200000000001</v>
      </c>
      <c r="F161" s="143"/>
      <c r="G161" s="143"/>
      <c r="H161" s="143"/>
      <c r="I161" s="143"/>
      <c r="J161" s="135"/>
      <c r="K161" s="126"/>
      <c r="L161" s="126"/>
      <c r="M161" s="126"/>
      <c r="N161" s="126"/>
      <c r="O161" s="126"/>
      <c r="P161" s="126"/>
      <c r="Q161" s="126"/>
      <c r="R161" s="126"/>
      <c r="S161" s="126" t="s">
        <v>94</v>
      </c>
      <c r="T161" s="126">
        <v>0</v>
      </c>
      <c r="U161" s="126"/>
      <c r="V161" s="126"/>
      <c r="W161" s="126"/>
      <c r="X161" s="126"/>
      <c r="Y161" s="126"/>
      <c r="Z161" s="126"/>
      <c r="AA161" s="126"/>
      <c r="AB161" s="126"/>
      <c r="AC161" s="126"/>
      <c r="AD161" s="126"/>
      <c r="AE161" s="126"/>
      <c r="AF161" s="126"/>
      <c r="AG161" s="126"/>
      <c r="AH161" s="126"/>
      <c r="AI161" s="126"/>
      <c r="AJ161" s="126"/>
      <c r="AK161" s="126"/>
      <c r="AL161" s="126"/>
      <c r="AM161" s="126"/>
      <c r="AN161" s="126"/>
      <c r="AO161" s="126"/>
      <c r="AP161" s="126"/>
      <c r="AQ161" s="126"/>
      <c r="AR161" s="126"/>
      <c r="AS161" s="126"/>
      <c r="AT161" s="126"/>
      <c r="AU161" s="126"/>
      <c r="AV161" s="126"/>
    </row>
    <row r="162" spans="1:48" outlineLevel="1">
      <c r="A162" s="127"/>
      <c r="B162" s="132"/>
      <c r="C162" s="165" t="s">
        <v>245</v>
      </c>
      <c r="D162" s="136"/>
      <c r="E162" s="140">
        <v>190.08</v>
      </c>
      <c r="F162" s="143"/>
      <c r="G162" s="143"/>
      <c r="H162" s="143"/>
      <c r="I162" s="143"/>
      <c r="J162" s="135"/>
      <c r="K162" s="126"/>
      <c r="L162" s="126"/>
      <c r="M162" s="126"/>
      <c r="N162" s="126"/>
      <c r="O162" s="126"/>
      <c r="P162" s="126"/>
      <c r="Q162" s="126"/>
      <c r="R162" s="126"/>
      <c r="S162" s="126" t="s">
        <v>94</v>
      </c>
      <c r="T162" s="126">
        <v>0</v>
      </c>
      <c r="U162" s="126"/>
      <c r="V162" s="126"/>
      <c r="W162" s="126"/>
      <c r="X162" s="126"/>
      <c r="Y162" s="126"/>
      <c r="Z162" s="126"/>
      <c r="AA162" s="126"/>
      <c r="AB162" s="126"/>
      <c r="AC162" s="126"/>
      <c r="AD162" s="126"/>
      <c r="AE162" s="126"/>
      <c r="AF162" s="126"/>
      <c r="AG162" s="126"/>
      <c r="AH162" s="126"/>
      <c r="AI162" s="126"/>
      <c r="AJ162" s="126"/>
      <c r="AK162" s="126"/>
      <c r="AL162" s="126"/>
      <c r="AM162" s="126"/>
      <c r="AN162" s="126"/>
      <c r="AO162" s="126"/>
      <c r="AP162" s="126"/>
      <c r="AQ162" s="126"/>
      <c r="AR162" s="126"/>
      <c r="AS162" s="126"/>
      <c r="AT162" s="126"/>
      <c r="AU162" s="126"/>
      <c r="AV162" s="126"/>
    </row>
    <row r="163" spans="1:48" ht="22.5" outlineLevel="1">
      <c r="A163" s="127"/>
      <c r="B163" s="132"/>
      <c r="C163" s="165" t="s">
        <v>293</v>
      </c>
      <c r="D163" s="136"/>
      <c r="E163" s="140">
        <v>208.20000000000002</v>
      </c>
      <c r="F163" s="143"/>
      <c r="G163" s="143"/>
      <c r="H163" s="143"/>
      <c r="I163" s="143"/>
      <c r="J163" s="135"/>
      <c r="K163" s="126"/>
      <c r="L163" s="126"/>
      <c r="M163" s="126"/>
      <c r="N163" s="126"/>
      <c r="O163" s="126"/>
      <c r="P163" s="126"/>
      <c r="Q163" s="126"/>
      <c r="R163" s="126"/>
      <c r="S163" s="126" t="s">
        <v>94</v>
      </c>
      <c r="T163" s="126">
        <v>0</v>
      </c>
      <c r="U163" s="126"/>
      <c r="V163" s="126"/>
      <c r="W163" s="126"/>
      <c r="X163" s="126"/>
      <c r="Y163" s="126"/>
      <c r="Z163" s="126"/>
      <c r="AA163" s="126"/>
      <c r="AB163" s="126"/>
      <c r="AC163" s="126"/>
      <c r="AD163" s="126"/>
      <c r="AE163" s="126"/>
      <c r="AF163" s="126"/>
      <c r="AG163" s="126"/>
      <c r="AH163" s="126"/>
      <c r="AI163" s="126"/>
      <c r="AJ163" s="126"/>
      <c r="AK163" s="126"/>
      <c r="AL163" s="126"/>
      <c r="AM163" s="126"/>
      <c r="AN163" s="126"/>
      <c r="AO163" s="126"/>
      <c r="AP163" s="126"/>
      <c r="AQ163" s="126"/>
      <c r="AR163" s="126"/>
      <c r="AS163" s="126"/>
      <c r="AT163" s="126"/>
      <c r="AU163" s="126"/>
      <c r="AV163" s="126"/>
    </row>
    <row r="164" spans="1:48" outlineLevel="1">
      <c r="A164" s="127">
        <v>50</v>
      </c>
      <c r="B164" s="132" t="s">
        <v>267</v>
      </c>
      <c r="C164" s="164" t="s">
        <v>268</v>
      </c>
      <c r="D164" s="134" t="s">
        <v>223</v>
      </c>
      <c r="E164" s="139">
        <v>1500.4</v>
      </c>
      <c r="F164" s="142"/>
      <c r="G164" s="143">
        <f>ROUND(E164*F164,2)</f>
        <v>0</v>
      </c>
      <c r="H164" s="143">
        <v>0</v>
      </c>
      <c r="I164" s="143">
        <f>ROUND(E164*H164,5)</f>
        <v>0</v>
      </c>
      <c r="J164" s="172" t="s">
        <v>290</v>
      </c>
      <c r="K164" s="126"/>
      <c r="L164" s="126"/>
      <c r="M164" s="126"/>
      <c r="N164" s="126"/>
      <c r="O164" s="126"/>
      <c r="P164" s="126"/>
      <c r="Q164" s="126"/>
      <c r="R164" s="126"/>
      <c r="S164" s="126" t="s">
        <v>167</v>
      </c>
      <c r="T164" s="126"/>
      <c r="U164" s="126"/>
      <c r="V164" s="126"/>
      <c r="W164" s="126"/>
      <c r="X164" s="126"/>
      <c r="Y164" s="126"/>
      <c r="Z164" s="126"/>
      <c r="AA164" s="126"/>
      <c r="AB164" s="126"/>
      <c r="AC164" s="126"/>
      <c r="AD164" s="126"/>
      <c r="AE164" s="126"/>
      <c r="AF164" s="126"/>
      <c r="AG164" s="126"/>
      <c r="AH164" s="126"/>
      <c r="AI164" s="126"/>
      <c r="AJ164" s="126"/>
      <c r="AK164" s="126"/>
      <c r="AL164" s="126"/>
      <c r="AM164" s="126"/>
      <c r="AN164" s="126"/>
      <c r="AO164" s="126"/>
      <c r="AP164" s="126"/>
      <c r="AQ164" s="126"/>
      <c r="AR164" s="126"/>
      <c r="AS164" s="126"/>
      <c r="AT164" s="126"/>
      <c r="AU164" s="126"/>
      <c r="AV164" s="126"/>
    </row>
    <row r="165" spans="1:48" outlineLevel="1">
      <c r="A165" s="127"/>
      <c r="B165" s="132"/>
      <c r="C165" s="165" t="s">
        <v>260</v>
      </c>
      <c r="D165" s="136"/>
      <c r="E165" s="140">
        <v>1500.4</v>
      </c>
      <c r="F165" s="143"/>
      <c r="G165" s="143"/>
      <c r="H165" s="143"/>
      <c r="I165" s="143"/>
      <c r="J165" s="135"/>
      <c r="K165" s="126"/>
      <c r="L165" s="126"/>
      <c r="M165" s="126"/>
      <c r="N165" s="126"/>
      <c r="O165" s="126"/>
      <c r="P165" s="126"/>
      <c r="Q165" s="126"/>
      <c r="R165" s="126"/>
      <c r="S165" s="126" t="s">
        <v>94</v>
      </c>
      <c r="T165" s="126">
        <v>0</v>
      </c>
      <c r="U165" s="126"/>
      <c r="V165" s="126"/>
      <c r="W165" s="126"/>
      <c r="X165" s="126"/>
      <c r="Y165" s="126"/>
      <c r="Z165" s="126"/>
      <c r="AA165" s="126"/>
      <c r="AB165" s="126"/>
      <c r="AC165" s="126"/>
      <c r="AD165" s="126"/>
      <c r="AE165" s="126"/>
      <c r="AF165" s="126"/>
      <c r="AG165" s="126"/>
      <c r="AH165" s="126"/>
      <c r="AI165" s="126"/>
      <c r="AJ165" s="126"/>
      <c r="AK165" s="126"/>
      <c r="AL165" s="126"/>
      <c r="AM165" s="126"/>
      <c r="AN165" s="126"/>
      <c r="AO165" s="126"/>
      <c r="AP165" s="126"/>
      <c r="AQ165" s="126"/>
      <c r="AR165" s="126"/>
      <c r="AS165" s="126"/>
      <c r="AT165" s="126"/>
      <c r="AU165" s="126"/>
      <c r="AV165" s="126"/>
    </row>
    <row r="166" spans="1:48" outlineLevel="1">
      <c r="A166" s="127">
        <v>51</v>
      </c>
      <c r="B166" s="132" t="s">
        <v>269</v>
      </c>
      <c r="C166" s="164" t="s">
        <v>270</v>
      </c>
      <c r="D166" s="134" t="s">
        <v>159</v>
      </c>
      <c r="E166" s="139">
        <v>3</v>
      </c>
      <c r="F166" s="142"/>
      <c r="G166" s="143">
        <f>ROUND(E166*F166,2)</f>
        <v>0</v>
      </c>
      <c r="H166" s="143">
        <v>0</v>
      </c>
      <c r="I166" s="143">
        <f>ROUND(E166*H166,5)</f>
        <v>0</v>
      </c>
      <c r="J166" s="172" t="s">
        <v>290</v>
      </c>
      <c r="K166" s="126"/>
      <c r="L166" s="126"/>
      <c r="M166" s="126"/>
      <c r="N166" s="126"/>
      <c r="O166" s="126"/>
      <c r="P166" s="126"/>
      <c r="Q166" s="126"/>
      <c r="R166" s="126"/>
      <c r="S166" s="126" t="s">
        <v>92</v>
      </c>
      <c r="T166" s="126"/>
      <c r="U166" s="126"/>
      <c r="V166" s="126"/>
      <c r="W166" s="126"/>
      <c r="X166" s="126"/>
      <c r="Y166" s="126"/>
      <c r="Z166" s="126"/>
      <c r="AA166" s="126"/>
      <c r="AB166" s="126"/>
      <c r="AC166" s="126"/>
      <c r="AD166" s="126"/>
      <c r="AE166" s="126"/>
      <c r="AF166" s="126"/>
      <c r="AG166" s="126"/>
      <c r="AH166" s="126"/>
      <c r="AI166" s="126"/>
      <c r="AJ166" s="126"/>
      <c r="AK166" s="126"/>
      <c r="AL166" s="126"/>
      <c r="AM166" s="126"/>
      <c r="AN166" s="126"/>
      <c r="AO166" s="126"/>
      <c r="AP166" s="126"/>
      <c r="AQ166" s="126"/>
      <c r="AR166" s="126"/>
      <c r="AS166" s="126"/>
      <c r="AT166" s="126"/>
      <c r="AU166" s="126"/>
      <c r="AV166" s="126"/>
    </row>
    <row r="167" spans="1:48">
      <c r="A167" s="128" t="s">
        <v>87</v>
      </c>
      <c r="B167" s="133" t="s">
        <v>72</v>
      </c>
      <c r="C167" s="166" t="s">
        <v>23</v>
      </c>
      <c r="D167" s="137"/>
      <c r="E167" s="141"/>
      <c r="F167" s="144"/>
      <c r="G167" s="144">
        <f>SUM(G168:G173)</f>
        <v>0</v>
      </c>
      <c r="H167" s="144"/>
      <c r="I167" s="144">
        <f>SUM(I168:I173)</f>
        <v>0</v>
      </c>
      <c r="J167" s="138"/>
      <c r="S167" t="s">
        <v>88</v>
      </c>
    </row>
    <row r="168" spans="1:48" outlineLevel="1">
      <c r="A168" s="127">
        <v>52</v>
      </c>
      <c r="B168" s="132" t="s">
        <v>271</v>
      </c>
      <c r="C168" s="164" t="s">
        <v>272</v>
      </c>
      <c r="D168" s="134" t="s">
        <v>273</v>
      </c>
      <c r="E168" s="139">
        <v>1</v>
      </c>
      <c r="F168" s="142"/>
      <c r="G168" s="143">
        <f t="shared" ref="G168:G173" si="0">ROUND(E168*F168,2)</f>
        <v>0</v>
      </c>
      <c r="H168" s="143">
        <v>0</v>
      </c>
      <c r="I168" s="143">
        <f t="shared" ref="I168:I173" si="1">ROUND(E168*H168,5)</f>
        <v>0</v>
      </c>
      <c r="J168" s="135"/>
      <c r="K168" s="126"/>
      <c r="L168" s="126"/>
      <c r="M168" s="126"/>
      <c r="N168" s="126"/>
      <c r="O168" s="126"/>
      <c r="P168" s="126"/>
      <c r="Q168" s="126"/>
      <c r="R168" s="126"/>
      <c r="S168" s="126" t="s">
        <v>274</v>
      </c>
      <c r="T168" s="126"/>
      <c r="U168" s="126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6"/>
      <c r="AK168" s="126"/>
      <c r="AL168" s="126"/>
      <c r="AM168" s="126"/>
      <c r="AN168" s="126"/>
      <c r="AO168" s="126"/>
      <c r="AP168" s="126"/>
      <c r="AQ168" s="126"/>
      <c r="AR168" s="126"/>
      <c r="AS168" s="126"/>
      <c r="AT168" s="126"/>
      <c r="AU168" s="126"/>
      <c r="AV168" s="126"/>
    </row>
    <row r="169" spans="1:48" outlineLevel="1">
      <c r="A169" s="127">
        <v>53</v>
      </c>
      <c r="B169" s="132" t="s">
        <v>275</v>
      </c>
      <c r="C169" s="164" t="s">
        <v>276</v>
      </c>
      <c r="D169" s="134" t="s">
        <v>273</v>
      </c>
      <c r="E169" s="139">
        <v>1</v>
      </c>
      <c r="F169" s="142"/>
      <c r="G169" s="143">
        <f t="shared" si="0"/>
        <v>0</v>
      </c>
      <c r="H169" s="143">
        <v>0</v>
      </c>
      <c r="I169" s="143">
        <f t="shared" si="1"/>
        <v>0</v>
      </c>
      <c r="J169" s="135"/>
      <c r="K169" s="126"/>
      <c r="L169" s="126"/>
      <c r="M169" s="126"/>
      <c r="N169" s="126"/>
      <c r="O169" s="126"/>
      <c r="P169" s="126"/>
      <c r="Q169" s="126"/>
      <c r="R169" s="126"/>
      <c r="S169" s="126" t="s">
        <v>274</v>
      </c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  <c r="AL169" s="126"/>
      <c r="AM169" s="126"/>
      <c r="AN169" s="126"/>
      <c r="AO169" s="126"/>
      <c r="AP169" s="126"/>
      <c r="AQ169" s="126"/>
      <c r="AR169" s="126"/>
      <c r="AS169" s="126"/>
      <c r="AT169" s="126"/>
      <c r="AU169" s="126"/>
      <c r="AV169" s="126"/>
    </row>
    <row r="170" spans="1:48" outlineLevel="1">
      <c r="A170" s="127">
        <v>54</v>
      </c>
      <c r="B170" s="132" t="s">
        <v>277</v>
      </c>
      <c r="C170" s="164" t="s">
        <v>278</v>
      </c>
      <c r="D170" s="134" t="s">
        <v>273</v>
      </c>
      <c r="E170" s="139">
        <v>1</v>
      </c>
      <c r="F170" s="142"/>
      <c r="G170" s="143">
        <f t="shared" si="0"/>
        <v>0</v>
      </c>
      <c r="H170" s="143">
        <v>0</v>
      </c>
      <c r="I170" s="143">
        <f t="shared" si="1"/>
        <v>0</v>
      </c>
      <c r="J170" s="135"/>
      <c r="K170" s="126"/>
      <c r="L170" s="126"/>
      <c r="M170" s="126"/>
      <c r="N170" s="126"/>
      <c r="O170" s="126"/>
      <c r="P170" s="126"/>
      <c r="Q170" s="126"/>
      <c r="R170" s="126"/>
      <c r="S170" s="126" t="s">
        <v>274</v>
      </c>
      <c r="T170" s="126"/>
      <c r="U170" s="126"/>
      <c r="V170" s="126"/>
      <c r="W170" s="126"/>
      <c r="X170" s="126"/>
      <c r="Y170" s="126"/>
      <c r="Z170" s="126"/>
      <c r="AA170" s="126"/>
      <c r="AB170" s="126"/>
      <c r="AC170" s="126"/>
      <c r="AD170" s="126"/>
      <c r="AE170" s="126"/>
      <c r="AF170" s="126"/>
      <c r="AG170" s="126"/>
      <c r="AH170" s="126"/>
      <c r="AI170" s="126"/>
      <c r="AJ170" s="126"/>
      <c r="AK170" s="126"/>
      <c r="AL170" s="126"/>
      <c r="AM170" s="126"/>
      <c r="AN170" s="126"/>
      <c r="AO170" s="126"/>
      <c r="AP170" s="126"/>
      <c r="AQ170" s="126"/>
      <c r="AR170" s="126"/>
      <c r="AS170" s="126"/>
      <c r="AT170" s="126"/>
      <c r="AU170" s="126"/>
      <c r="AV170" s="126"/>
    </row>
    <row r="171" spans="1:48" outlineLevel="1">
      <c r="A171" s="127">
        <v>55</v>
      </c>
      <c r="B171" s="132" t="s">
        <v>279</v>
      </c>
      <c r="C171" s="164" t="s">
        <v>280</v>
      </c>
      <c r="D171" s="134" t="s">
        <v>0</v>
      </c>
      <c r="E171" s="139">
        <v>2.5</v>
      </c>
      <c r="F171" s="142"/>
      <c r="G171" s="143">
        <f t="shared" si="0"/>
        <v>0</v>
      </c>
      <c r="H171" s="143">
        <v>0</v>
      </c>
      <c r="I171" s="143">
        <f t="shared" si="1"/>
        <v>0</v>
      </c>
      <c r="J171" s="135"/>
      <c r="K171" s="126"/>
      <c r="L171" s="126"/>
      <c r="M171" s="126"/>
      <c r="N171" s="126"/>
      <c r="O171" s="126"/>
      <c r="P171" s="126"/>
      <c r="Q171" s="126"/>
      <c r="R171" s="126"/>
      <c r="S171" s="126" t="s">
        <v>274</v>
      </c>
      <c r="T171" s="126"/>
      <c r="U171" s="126"/>
      <c r="V171" s="126"/>
      <c r="W171" s="126"/>
      <c r="X171" s="126"/>
      <c r="Y171" s="126"/>
      <c r="Z171" s="126"/>
      <c r="AA171" s="126"/>
      <c r="AB171" s="126"/>
      <c r="AC171" s="126"/>
      <c r="AD171" s="126"/>
      <c r="AE171" s="126"/>
      <c r="AF171" s="126"/>
      <c r="AG171" s="126"/>
      <c r="AH171" s="126"/>
      <c r="AI171" s="126"/>
      <c r="AJ171" s="126"/>
      <c r="AK171" s="126"/>
      <c r="AL171" s="126"/>
      <c r="AM171" s="126"/>
      <c r="AN171" s="126"/>
      <c r="AO171" s="126"/>
      <c r="AP171" s="126"/>
      <c r="AQ171" s="126"/>
      <c r="AR171" s="126"/>
      <c r="AS171" s="126"/>
      <c r="AT171" s="126"/>
      <c r="AU171" s="126"/>
      <c r="AV171" s="126"/>
    </row>
    <row r="172" spans="1:48" outlineLevel="1">
      <c r="A172" s="127">
        <v>56</v>
      </c>
      <c r="B172" s="132" t="s">
        <v>281</v>
      </c>
      <c r="C172" s="164" t="s">
        <v>282</v>
      </c>
      <c r="D172" s="134" t="s">
        <v>283</v>
      </c>
      <c r="E172" s="139">
        <v>1</v>
      </c>
      <c r="F172" s="142"/>
      <c r="G172" s="143">
        <f t="shared" si="0"/>
        <v>0</v>
      </c>
      <c r="H172" s="143">
        <v>0</v>
      </c>
      <c r="I172" s="143">
        <f t="shared" si="1"/>
        <v>0</v>
      </c>
      <c r="J172" s="135"/>
      <c r="K172" s="126"/>
      <c r="L172" s="126"/>
      <c r="M172" s="126"/>
      <c r="N172" s="126"/>
      <c r="O172" s="126"/>
      <c r="P172" s="126"/>
      <c r="Q172" s="126"/>
      <c r="R172" s="126"/>
      <c r="S172" s="126" t="s">
        <v>274</v>
      </c>
      <c r="T172" s="126"/>
      <c r="U172" s="126"/>
      <c r="V172" s="126"/>
      <c r="W172" s="126"/>
      <c r="X172" s="126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6"/>
      <c r="AL172" s="126"/>
      <c r="AM172" s="126"/>
      <c r="AN172" s="126"/>
      <c r="AO172" s="126"/>
      <c r="AP172" s="126"/>
      <c r="AQ172" s="126"/>
      <c r="AR172" s="126"/>
      <c r="AS172" s="126"/>
      <c r="AT172" s="126"/>
      <c r="AU172" s="126"/>
      <c r="AV172" s="126"/>
    </row>
    <row r="173" spans="1:48" outlineLevel="1">
      <c r="A173" s="153">
        <v>57</v>
      </c>
      <c r="B173" s="154" t="s">
        <v>284</v>
      </c>
      <c r="C173" s="167" t="s">
        <v>285</v>
      </c>
      <c r="D173" s="155" t="s">
        <v>283</v>
      </c>
      <c r="E173" s="156">
        <v>1</v>
      </c>
      <c r="F173" s="157"/>
      <c r="G173" s="158">
        <f t="shared" si="0"/>
        <v>0</v>
      </c>
      <c r="H173" s="158">
        <v>0</v>
      </c>
      <c r="I173" s="158">
        <f t="shared" si="1"/>
        <v>0</v>
      </c>
      <c r="J173" s="159"/>
      <c r="K173" s="126"/>
      <c r="L173" s="126"/>
      <c r="M173" s="126"/>
      <c r="N173" s="126"/>
      <c r="O173" s="126"/>
      <c r="P173" s="126"/>
      <c r="Q173" s="126"/>
      <c r="R173" s="126"/>
      <c r="S173" s="126" t="s">
        <v>274</v>
      </c>
      <c r="T173" s="126"/>
      <c r="U173" s="126"/>
      <c r="V173" s="126"/>
      <c r="W173" s="126"/>
      <c r="X173" s="126"/>
      <c r="Y173" s="126"/>
      <c r="Z173" s="126"/>
      <c r="AA173" s="126"/>
      <c r="AB173" s="126"/>
      <c r="AC173" s="126"/>
      <c r="AD173" s="126"/>
      <c r="AE173" s="126"/>
      <c r="AF173" s="126"/>
      <c r="AG173" s="126"/>
      <c r="AH173" s="126"/>
      <c r="AI173" s="126"/>
      <c r="AJ173" s="126"/>
      <c r="AK173" s="126"/>
      <c r="AL173" s="126"/>
      <c r="AM173" s="126"/>
      <c r="AN173" s="126"/>
      <c r="AO173" s="126"/>
      <c r="AP173" s="126"/>
      <c r="AQ173" s="126"/>
      <c r="AR173" s="126"/>
      <c r="AS173" s="126"/>
      <c r="AT173" s="126"/>
      <c r="AU173" s="126"/>
      <c r="AV173" s="126"/>
    </row>
    <row r="174" spans="1:48">
      <c r="A174" s="5"/>
      <c r="B174" s="6" t="s">
        <v>286</v>
      </c>
      <c r="C174" s="168" t="s">
        <v>286</v>
      </c>
      <c r="D174" s="5"/>
      <c r="E174" s="5"/>
      <c r="F174" s="5"/>
      <c r="G174" s="171"/>
      <c r="H174" s="171"/>
      <c r="I174" s="171"/>
      <c r="J174" s="5"/>
      <c r="Q174">
        <v>15</v>
      </c>
      <c r="R174">
        <v>21</v>
      </c>
    </row>
    <row r="175" spans="1:48">
      <c r="A175" s="160"/>
      <c r="B175" s="161"/>
      <c r="C175" s="169" t="s">
        <v>286</v>
      </c>
      <c r="D175" s="162"/>
      <c r="E175" s="162"/>
      <c r="F175" s="162"/>
      <c r="G175" s="163">
        <f>G6+G35+G63+G71+G90+G97+G99+G120+G167</f>
        <v>0</v>
      </c>
      <c r="H175" s="171"/>
      <c r="I175" s="171"/>
      <c r="J175" s="5"/>
      <c r="Q175" t="e">
        <f>SUMIF(#REF!,Q174,G5:G173)</f>
        <v>#REF!</v>
      </c>
      <c r="R175" t="e">
        <f>SUMIF(#REF!,R174,G5:G173)</f>
        <v>#REF!</v>
      </c>
      <c r="S175" t="s">
        <v>287</v>
      </c>
    </row>
    <row r="176" spans="1:48">
      <c r="A176" s="5"/>
      <c r="B176" s="6" t="s">
        <v>286</v>
      </c>
      <c r="C176" s="168" t="s">
        <v>286</v>
      </c>
      <c r="D176" s="5"/>
      <c r="E176" s="5"/>
      <c r="F176" s="5"/>
      <c r="G176" s="171"/>
      <c r="H176" s="171"/>
      <c r="I176" s="171"/>
      <c r="J176" s="5"/>
    </row>
    <row r="177" spans="1:19">
      <c r="A177" s="5"/>
      <c r="B177" s="6" t="s">
        <v>286</v>
      </c>
      <c r="C177" s="168" t="s">
        <v>286</v>
      </c>
      <c r="D177" s="5"/>
      <c r="E177" s="5"/>
      <c r="F177" s="5"/>
      <c r="G177" s="171"/>
      <c r="H177" s="171"/>
      <c r="I177" s="171"/>
      <c r="J177" s="5"/>
    </row>
    <row r="178" spans="1:19">
      <c r="A178" s="226"/>
      <c r="B178" s="226"/>
      <c r="C178" s="227"/>
      <c r="D178" s="5"/>
      <c r="E178" s="5"/>
      <c r="F178" s="5"/>
      <c r="G178" s="5"/>
      <c r="H178" s="5"/>
      <c r="I178" s="5"/>
      <c r="J178" s="5"/>
    </row>
    <row r="179" spans="1:19">
      <c r="A179" s="228"/>
      <c r="B179" s="229"/>
      <c r="C179" s="230"/>
      <c r="D179" s="229"/>
      <c r="E179" s="229"/>
      <c r="F179" s="229"/>
      <c r="G179" s="231"/>
      <c r="H179" s="5"/>
      <c r="I179" s="5"/>
      <c r="J179" s="5"/>
      <c r="S179" t="s">
        <v>288</v>
      </c>
    </row>
    <row r="180" spans="1:19">
      <c r="A180" s="232"/>
      <c r="B180" s="233"/>
      <c r="C180" s="234"/>
      <c r="D180" s="233"/>
      <c r="E180" s="233"/>
      <c r="F180" s="233"/>
      <c r="G180" s="235"/>
      <c r="H180" s="5"/>
      <c r="I180" s="5"/>
      <c r="J180" s="5"/>
    </row>
    <row r="181" spans="1:19">
      <c r="A181" s="232"/>
      <c r="B181" s="233"/>
      <c r="C181" s="234"/>
      <c r="D181" s="233"/>
      <c r="E181" s="233"/>
      <c r="F181" s="233"/>
      <c r="G181" s="235"/>
      <c r="H181" s="5"/>
      <c r="I181" s="5"/>
      <c r="J181" s="5"/>
    </row>
    <row r="182" spans="1:19">
      <c r="A182" s="232"/>
      <c r="B182" s="233"/>
      <c r="C182" s="234"/>
      <c r="D182" s="233"/>
      <c r="E182" s="233"/>
      <c r="F182" s="233"/>
      <c r="G182" s="235"/>
      <c r="H182" s="5"/>
      <c r="I182" s="5"/>
      <c r="J182" s="5"/>
    </row>
    <row r="183" spans="1:19">
      <c r="A183" s="236"/>
      <c r="B183" s="237"/>
      <c r="C183" s="238"/>
      <c r="D183" s="237"/>
      <c r="E183" s="237"/>
      <c r="F183" s="237"/>
      <c r="G183" s="239"/>
      <c r="H183" s="5"/>
      <c r="I183" s="5"/>
      <c r="J183" s="5"/>
    </row>
    <row r="184" spans="1:19">
      <c r="A184" s="5"/>
      <c r="B184" s="6" t="s">
        <v>286</v>
      </c>
      <c r="C184" s="168" t="s">
        <v>286</v>
      </c>
      <c r="D184" s="5"/>
      <c r="E184" s="5"/>
      <c r="F184" s="5"/>
      <c r="G184" s="5"/>
      <c r="H184" s="5"/>
      <c r="I184" s="5"/>
      <c r="J184" s="5"/>
    </row>
    <row r="185" spans="1:19">
      <c r="C185" s="170"/>
      <c r="S185" t="s">
        <v>289</v>
      </c>
    </row>
  </sheetData>
  <mergeCells count="5">
    <mergeCell ref="A1:G1"/>
    <mergeCell ref="C2:G2"/>
    <mergeCell ref="C3:G3"/>
    <mergeCell ref="A178:C178"/>
    <mergeCell ref="A179:G18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Pokyny pro vyplnění</vt:lpstr>
      <vt:lpstr>Stavba</vt:lpstr>
      <vt:lpstr>VzorPolozky</vt:lpstr>
      <vt:lpstr>Rozpočet Pol</vt:lpstr>
      <vt:lpstr>CenaCelkem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plank</dc:creator>
  <cp:lastModifiedBy>Lenovo</cp:lastModifiedBy>
  <cp:lastPrinted>2014-02-28T09:52:57Z</cp:lastPrinted>
  <dcterms:created xsi:type="dcterms:W3CDTF">2009-04-08T07:15:50Z</dcterms:created>
  <dcterms:modified xsi:type="dcterms:W3CDTF">2019-10-21T07:23:56Z</dcterms:modified>
</cp:coreProperties>
</file>